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Zero Data\Reports\Employee wise review\2023-24\Nov-23\EMP. DASHBOARD TILL 16-11-2023\OM, FM, BM DASHBOARD\"/>
    </mc:Choice>
  </mc:AlternateContent>
  <xr:revisionPtr revIDLastSave="0" documentId="13_ncr:1_{720159D9-5DA7-4288-9D64-B0A62978AD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shboard - BM,OM,FM" sheetId="16" r:id="rId1"/>
    <sheet name="RATES" sheetId="14" state="hidden" r:id="rId2"/>
    <sheet name="Sheet1" sheetId="19" state="hidden" r:id="rId3"/>
    <sheet name="Sheet4" sheetId="7" state="hidden" r:id="rId4"/>
    <sheet name="Sheet3" sheetId="6" state="hidden" r:id="rId5"/>
  </sheets>
  <externalReferences>
    <externalReference r:id="rId6"/>
  </externalReferences>
  <definedNames>
    <definedName name="_xlnm._FilterDatabase" localSheetId="0" hidden="1">'dashboard - BM,OM,FM'!$C$7:$C$8</definedName>
  </definedName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6" l="1"/>
  <c r="F4" i="16" s="1"/>
  <c r="E3" i="16" l="1"/>
  <c r="F3" i="16" s="1"/>
  <c r="B18" i="16" l="1"/>
  <c r="M10" i="16"/>
  <c r="L10" i="16" l="1"/>
  <c r="I14" i="16" l="1"/>
  <c r="R1" i="16" l="1"/>
  <c r="C16" i="16" l="1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6" i="19"/>
  <c r="G6" i="19"/>
  <c r="G5" i="19"/>
  <c r="F5" i="19"/>
  <c r="K14" i="16" l="1"/>
  <c r="G16" i="16"/>
  <c r="F16" i="16"/>
  <c r="E16" i="16"/>
  <c r="M14" i="16" l="1"/>
  <c r="L14" i="16"/>
  <c r="N6" i="14"/>
  <c r="K7" i="14"/>
  <c r="I8" i="14"/>
  <c r="E15" i="14" l="1"/>
  <c r="G11" i="14"/>
  <c r="G13" i="14" s="1"/>
  <c r="G14" i="14" s="1"/>
  <c r="C46" i="7" l="1"/>
  <c r="C45" i="7"/>
  <c r="C44" i="7"/>
  <c r="C43" i="7"/>
  <c r="C42" i="7"/>
  <c r="C41" i="7"/>
  <c r="C40" i="7"/>
  <c r="C39" i="7"/>
  <c r="C38" i="7"/>
  <c r="C37" i="7"/>
  <c r="D30" i="7"/>
  <c r="C30" i="7" s="1"/>
  <c r="D29" i="7"/>
  <c r="C29" i="7" s="1"/>
  <c r="D28" i="7"/>
  <c r="C28" i="7" s="1"/>
  <c r="D27" i="7"/>
  <c r="C27" i="7" s="1"/>
  <c r="D26" i="7"/>
  <c r="C26" i="7" s="1"/>
  <c r="D25" i="7"/>
  <c r="C25" i="7" s="1"/>
  <c r="D24" i="7"/>
  <c r="C24" i="7" s="1"/>
  <c r="D23" i="7"/>
  <c r="C23" i="7" s="1"/>
  <c r="D22" i="7"/>
  <c r="C22" i="7" s="1"/>
  <c r="D21" i="7"/>
  <c r="C21" i="7" s="1"/>
  <c r="D31" i="7" l="1"/>
  <c r="C31" i="7" s="1"/>
  <c r="C14" i="7" l="1"/>
  <c r="C13" i="7"/>
  <c r="C12" i="7"/>
  <c r="C11" i="7"/>
  <c r="C10" i="7"/>
  <c r="C9" i="7"/>
  <c r="C8" i="7"/>
  <c r="C7" i="7"/>
  <c r="C6" i="7"/>
  <c r="C5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oct" description="Connection to the 'oct' query in the workbook." type="5" refreshedVersion="8" background="1" saveData="1">
    <dbPr connection="Provider=Microsoft.Mashup.OleDb.1;Data Source=$Workbook$;Location=oct;Extended Properties=&quot;&quot;" command="SELECT * FROM [oct]"/>
  </connection>
  <connection id="2" xr16:uid="{00000000-0015-0000-FFFF-FFFF01000000}" keepAlive="1" name="Query - oct (2)" description="Connection to the 'oct (2)' query in the workbook." type="5" refreshedVersion="8" background="1" saveData="1">
    <dbPr connection="Provider=Microsoft.Mashup.OleDb.1;Data Source=$Workbook$;Location=&quot;oct (2)&quot;;Extended Properties=&quot;&quot;" command="SELECT * FROM [oct (2)]"/>
  </connection>
  <connection id="3" xr16:uid="{00000000-0015-0000-FFFF-FFFF02000000}" keepAlive="1" name="Query - oct (3)" description="Connection to the 'oct (3)' query in the workbook." type="5" refreshedVersion="0" background="1">
    <dbPr connection="Provider=Microsoft.Mashup.OleDb.1;Data Source=$Workbook$;Location=&quot;oct (3)&quot;;Extended Properties=&quot;&quot;" command="SELECT * FROM [oct (3)]"/>
  </connection>
  <connection id="4" xr16:uid="{00000000-0015-0000-FFFF-FFFF03000000}" keepAlive="1" name="Query - oct (4)" description="Connection to the 'oct (4)' query in the workbook." type="5" refreshedVersion="8" background="1" saveData="1">
    <dbPr connection="Provider=Microsoft.Mashup.OleDb.1;Data Source=$Workbook$;Location=&quot;oct (4)&quot;;Extended Properties=&quot;&quot;" command="SELECT * FROM [oct (4)]"/>
  </connection>
</connections>
</file>

<file path=xl/sharedStrings.xml><?xml version="1.0" encoding="utf-8"?>
<sst xmlns="http://schemas.openxmlformats.org/spreadsheetml/2006/main" count="563" uniqueCount="128">
  <si>
    <t>Branch</t>
  </si>
  <si>
    <t>PUNE SATARA(RD) BRANCH</t>
  </si>
  <si>
    <t>Diamond Jewellery</t>
  </si>
  <si>
    <t>C</t>
  </si>
  <si>
    <t>B</t>
  </si>
  <si>
    <t>A</t>
  </si>
  <si>
    <t>Gold O</t>
  </si>
  <si>
    <t>Gold Bullion</t>
  </si>
  <si>
    <t>Diamond</t>
  </si>
  <si>
    <t>Stone</t>
  </si>
  <si>
    <t>Silver Bullion</t>
  </si>
  <si>
    <t>Silver O</t>
  </si>
  <si>
    <t>KOLHAPUR BRANCH</t>
  </si>
  <si>
    <t>Satara Branch</t>
  </si>
  <si>
    <t>Rupali Pramod Yadav</t>
  </si>
  <si>
    <t>Abhijeet Chandrakant Sawant</t>
  </si>
  <si>
    <t>Sagar Kashinath Karape</t>
  </si>
  <si>
    <t>Nikhil Dnyaneshwar Sankpal</t>
  </si>
  <si>
    <t>Pratik Vijay Chavan</t>
  </si>
  <si>
    <t>Snehal Chandrashekhar Nikam</t>
  </si>
  <si>
    <t>Amruta Rajan Pandit</t>
  </si>
  <si>
    <t>Sonali Nilesh Bhosale</t>
  </si>
  <si>
    <t>Monika Kalyan Jadhav</t>
  </si>
  <si>
    <t>Sonu Chintu Dorke</t>
  </si>
  <si>
    <t>Yogini Nitin Shinde</t>
  </si>
  <si>
    <t>Poonam Mohan Boga</t>
  </si>
  <si>
    <t>Poonam Pradip Koli</t>
  </si>
  <si>
    <t>Chhaya Vijay More</t>
  </si>
  <si>
    <t>Vaibhav Dilip Kanase</t>
  </si>
  <si>
    <t>Ajit Jaypal Hasure</t>
  </si>
  <si>
    <t>Shubham Dilip Hawale</t>
  </si>
  <si>
    <t>Rupali Sachin Yadav</t>
  </si>
  <si>
    <t>Amruta Vishal Shinde</t>
  </si>
  <si>
    <t>Soniya Hemant Pawaskar</t>
  </si>
  <si>
    <t>ATHANI BRANCH</t>
  </si>
  <si>
    <t>KOTHRUD BRANCH</t>
  </si>
  <si>
    <t>Row Labels</t>
  </si>
  <si>
    <t>Grand Total</t>
  </si>
  <si>
    <t>Sum of Proposed Target QTY</t>
  </si>
  <si>
    <t>FROM_DATE</t>
  </si>
  <si>
    <t>TO_DATE</t>
  </si>
  <si>
    <t>BRANCH_NAME</t>
  </si>
  <si>
    <t>GROUPNAME</t>
  </si>
  <si>
    <t>PROPOSED_TARGET_QTY</t>
  </si>
  <si>
    <t>PROPOSED_TARGET_RATE</t>
  </si>
  <si>
    <t>PROPOSED_TARGET_AMOUNT</t>
  </si>
  <si>
    <t>REVISED_RATE</t>
  </si>
  <si>
    <t>REVISED_TARGET_AMOUNT</t>
  </si>
  <si>
    <t>SALES_NETWT</t>
  </si>
  <si>
    <t>SALES_RETURN_NETWT</t>
  </si>
  <si>
    <t>ACTUAL_NET_WT</t>
  </si>
  <si>
    <t>SALES_FINEWT</t>
  </si>
  <si>
    <t>SALES_RETURN_FINEWT</t>
  </si>
  <si>
    <t>ACTUAL_FINE_WT</t>
  </si>
  <si>
    <t>SALES_ITEMAMOUNT</t>
  </si>
  <si>
    <t>SALES_RETURN_ITEMAMOUNT</t>
  </si>
  <si>
    <t>ACTUAL_AMOUNT</t>
  </si>
  <si>
    <t>SALE_COUNT</t>
  </si>
  <si>
    <t>SALESRETURN_COUNT</t>
  </si>
  <si>
    <t>NETSALES_COUNT</t>
  </si>
  <si>
    <t>AHMEDNAGAR BRANCH</t>
  </si>
  <si>
    <t>Imitation Item</t>
  </si>
  <si>
    <t>Repair Target Group Master</t>
  </si>
  <si>
    <t>AKLUJ BRANCH</t>
  </si>
  <si>
    <t>MRP Items</t>
  </si>
  <si>
    <t>BARAMATI MIDC</t>
  </si>
  <si>
    <t>BHOSARI BRANCH</t>
  </si>
  <si>
    <t>BMT BRANCH</t>
  </si>
  <si>
    <t>CHANDANNAGAR</t>
  </si>
  <si>
    <t>CHINCHWAD BRANCH</t>
  </si>
  <si>
    <t>E-COMMERCE</t>
  </si>
  <si>
    <t>HADAPSAR</t>
  </si>
  <si>
    <t>KARAD BRANCH</t>
  </si>
  <si>
    <t>Platinum</t>
  </si>
  <si>
    <t>NASHIK BRANCH</t>
  </si>
  <si>
    <t>PUNE BRANCH</t>
  </si>
  <si>
    <t>SANGAMNER BRANCH</t>
  </si>
  <si>
    <t>SANGLI BRANCH</t>
  </si>
  <si>
    <t>SATARA BRANCH</t>
  </si>
  <si>
    <t>Sum of REVISED_TARGET_AMOUNT</t>
  </si>
  <si>
    <t>Sum of ACTUAL_AMOUNT</t>
  </si>
  <si>
    <t>(All)</t>
  </si>
  <si>
    <t>(Multiple Items)</t>
  </si>
  <si>
    <t>Sum of Revised Target Amount</t>
  </si>
  <si>
    <t>SILVER</t>
  </si>
  <si>
    <t>GOLD</t>
  </si>
  <si>
    <t>CM</t>
  </si>
  <si>
    <t>BM</t>
  </si>
  <si>
    <t>OM</t>
  </si>
  <si>
    <t>FM</t>
  </si>
  <si>
    <t>Status</t>
  </si>
  <si>
    <t>Diamond Carat</t>
  </si>
  <si>
    <t>Current Diamond Mix %</t>
  </si>
  <si>
    <t>Slab Ach%</t>
  </si>
  <si>
    <t>Sum of Total Sale in QTY</t>
  </si>
  <si>
    <t>Sum of Total Sale in AMT</t>
  </si>
  <si>
    <t>SALE</t>
  </si>
  <si>
    <t>TARGET</t>
  </si>
  <si>
    <t>REQUIRE AVG TARGET</t>
  </si>
  <si>
    <t>DIAMOND ( IN CARAT )</t>
  </si>
  <si>
    <t>SILVER ORNAMENT</t>
  </si>
  <si>
    <t>PRODUCT TYPE</t>
  </si>
  <si>
    <t>STATUS</t>
  </si>
  <si>
    <t>STOCK</t>
  </si>
  <si>
    <t>GDP COUNT</t>
  </si>
  <si>
    <t>SALE CUSTOMER</t>
  </si>
  <si>
    <t>SALE CONVERSION</t>
  </si>
  <si>
    <t>TICKET SIZE</t>
  </si>
  <si>
    <t>ACH %</t>
  </si>
  <si>
    <t>Above 180 Days</t>
  </si>
  <si>
    <t>TOTAL SALE / STAR PRODUCT %</t>
  </si>
  <si>
    <t>GDP COUNT TARGET</t>
  </si>
  <si>
    <t>ACH</t>
  </si>
  <si>
    <t>REMAINING</t>
  </si>
  <si>
    <t>DAILY AVG</t>
  </si>
  <si>
    <t>TOTAL SALE</t>
  </si>
  <si>
    <t>AVG SALE</t>
  </si>
  <si>
    <t>BRANCH ACH</t>
  </si>
  <si>
    <t>STAR PRODUCT DETAILS</t>
  </si>
  <si>
    <t>GOLD ORNAMENTS</t>
  </si>
  <si>
    <t>NOTE :- THERE WILL BE 10% VARIANCE IN REQUIRE CARAT / REVISED TARGET / BUSINESS MIX</t>
  </si>
  <si>
    <t>%</t>
  </si>
  <si>
    <t>BRANCH PLAN TARGET ( In Crore )</t>
  </si>
  <si>
    <t>BRANCH REVISED TARGET ( In Crore )</t>
  </si>
  <si>
    <t>GDP AMOUNT ( In CR )</t>
  </si>
  <si>
    <t>DASHBOARD - BM, OM, FM - Till</t>
  </si>
  <si>
    <t>DALIY TARGET VS ACH.</t>
  </si>
  <si>
    <t>DALIY TARGET VS ACH. 16-November-23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</si>
</sst>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8"/>
      <color theme="0" tint="-0.249977111117893"/>
      <name val="Times New Roman"/>
      <family val="1"/>
    </font>
    <font>
      <sz val="11"/>
      <color indexed="8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0" applyNumberFormat="1" applyAlignment="1">
      <alignment horizontal="center"/>
    </xf>
    <xf numFmtId="10" fontId="0" fillId="0" borderId="0" xfId="0" applyNumberFormat="1"/>
    <xf numFmtId="165" fontId="0" fillId="0" borderId="0" xfId="0" applyNumberFormat="1"/>
    <xf numFmtId="0" fontId="0" fillId="0" borderId="13" xfId="0" applyBorder="1" applyAlignment="1">
      <alignment horizontal="center"/>
    </xf>
    <xf numFmtId="165" fontId="16" fillId="0" borderId="13" xfId="0" applyNumberFormat="1" applyFont="1" applyBorder="1" applyAlignment="1">
      <alignment horizontal="center"/>
    </xf>
    <xf numFmtId="10" fontId="16" fillId="0" borderId="13" xfId="0" applyNumberFormat="1" applyFont="1" applyBorder="1" applyAlignment="1">
      <alignment horizontal="center"/>
    </xf>
    <xf numFmtId="9" fontId="16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4" fontId="16" fillId="0" borderId="0" xfId="0" applyNumberFormat="1" applyFont="1"/>
    <xf numFmtId="0" fontId="0" fillId="0" borderId="0" xfId="0" applyAlignment="1">
      <alignment horizontal="left" indent="1"/>
    </xf>
    <xf numFmtId="165" fontId="25" fillId="34" borderId="26" xfId="18" applyNumberFormat="1" applyFont="1" applyFill="1" applyBorder="1" applyAlignment="1" applyProtection="1">
      <alignment horizontal="center"/>
    </xf>
    <xf numFmtId="4" fontId="21" fillId="35" borderId="16" xfId="0" applyNumberFormat="1" applyFont="1" applyFill="1" applyBorder="1" applyAlignment="1" applyProtection="1">
      <alignment horizontal="center" vertical="center"/>
      <protection locked="0"/>
    </xf>
    <xf numFmtId="4" fontId="21" fillId="35" borderId="17" xfId="0" applyNumberFormat="1" applyFont="1" applyFill="1" applyBorder="1" applyAlignment="1" applyProtection="1">
      <alignment horizontal="center" vertical="center"/>
      <protection locked="0"/>
    </xf>
    <xf numFmtId="0" fontId="17" fillId="33" borderId="0" xfId="0" applyFont="1" applyFill="1" applyProtection="1"/>
    <xf numFmtId="15" fontId="17" fillId="33" borderId="0" xfId="0" applyNumberFormat="1" applyFont="1" applyFill="1" applyProtection="1"/>
    <xf numFmtId="3" fontId="17" fillId="33" borderId="0" xfId="0" applyNumberFormat="1" applyFont="1" applyFill="1" applyAlignment="1" applyProtection="1">
      <alignment horizontal="center"/>
    </xf>
    <xf numFmtId="0" fontId="13" fillId="33" borderId="0" xfId="0" applyFont="1" applyFill="1" applyAlignment="1" applyProtection="1">
      <alignment horizontal="center"/>
    </xf>
    <xf numFmtId="14" fontId="13" fillId="33" borderId="0" xfId="0" applyNumberFormat="1" applyFont="1" applyFill="1" applyAlignment="1" applyProtection="1">
      <alignment horizontal="center"/>
    </xf>
    <xf numFmtId="0" fontId="17" fillId="33" borderId="0" xfId="0" applyFont="1" applyFill="1" applyAlignment="1" applyProtection="1">
      <alignment horizontal="center"/>
    </xf>
    <xf numFmtId="0" fontId="33" fillId="0" borderId="16" xfId="0" applyFont="1" applyBorder="1" applyAlignment="1" applyProtection="1">
      <alignment horizontal="center" vertical="center"/>
    </xf>
    <xf numFmtId="0" fontId="13" fillId="33" borderId="0" xfId="0" applyFont="1" applyFill="1" applyProtection="1"/>
    <xf numFmtId="0" fontId="33" fillId="0" borderId="17" xfId="0" applyFont="1" applyBorder="1" applyAlignment="1" applyProtection="1">
      <alignment horizontal="center" vertical="center"/>
    </xf>
    <xf numFmtId="0" fontId="0" fillId="0" borderId="0" xfId="0" applyProtection="1"/>
    <xf numFmtId="4" fontId="17" fillId="33" borderId="0" xfId="0" applyNumberFormat="1" applyFont="1" applyFill="1" applyProtection="1"/>
    <xf numFmtId="0" fontId="24" fillId="33" borderId="0" xfId="0" applyFont="1" applyFill="1" applyProtection="1"/>
    <xf numFmtId="0" fontId="18" fillId="35" borderId="11" xfId="0" applyFont="1" applyFill="1" applyBorder="1" applyAlignment="1" applyProtection="1">
      <alignment horizontal="center" vertical="center" wrapText="1"/>
    </xf>
    <xf numFmtId="4" fontId="30" fillId="0" borderId="11" xfId="0" applyNumberFormat="1" applyFont="1" applyBorder="1" applyAlignment="1" applyProtection="1">
      <alignment horizontal="center" vertical="center"/>
    </xf>
    <xf numFmtId="0" fontId="19" fillId="35" borderId="11" xfId="0" applyFont="1" applyFill="1" applyBorder="1" applyAlignment="1" applyProtection="1">
      <alignment horizontal="center" vertical="center"/>
    </xf>
    <xf numFmtId="4" fontId="30" fillId="0" borderId="23" xfId="0" applyNumberFormat="1" applyFont="1" applyBorder="1" applyAlignment="1" applyProtection="1">
      <alignment horizontal="center" vertical="center"/>
    </xf>
    <xf numFmtId="10" fontId="24" fillId="33" borderId="0" xfId="0" applyNumberFormat="1" applyFont="1" applyFill="1" applyProtection="1"/>
    <xf numFmtId="4" fontId="30" fillId="0" borderId="28" xfId="0" applyNumberFormat="1" applyFont="1" applyBorder="1" applyAlignment="1" applyProtection="1">
      <alignment horizontal="center" vertical="center"/>
    </xf>
    <xf numFmtId="3" fontId="30" fillId="0" borderId="23" xfId="0" applyNumberFormat="1" applyFont="1" applyBorder="1" applyAlignment="1" applyProtection="1">
      <alignment horizontal="center" vertical="center"/>
    </xf>
    <xf numFmtId="10" fontId="19" fillId="35" borderId="11" xfId="0" applyNumberFormat="1" applyFont="1" applyFill="1" applyBorder="1" applyAlignment="1" applyProtection="1">
      <alignment horizontal="center" vertical="center" wrapText="1"/>
    </xf>
    <xf numFmtId="3" fontId="30" fillId="0" borderId="24" xfId="0" applyNumberFormat="1" applyFont="1" applyBorder="1" applyAlignment="1" applyProtection="1">
      <alignment horizontal="center" vertical="center"/>
    </xf>
    <xf numFmtId="10" fontId="20" fillId="35" borderId="11" xfId="0" applyNumberFormat="1" applyFont="1" applyFill="1" applyBorder="1" applyAlignment="1" applyProtection="1">
      <alignment horizontal="center" vertical="center" wrapText="1"/>
    </xf>
    <xf numFmtId="10" fontId="30" fillId="0" borderId="28" xfId="0" applyNumberFormat="1" applyFont="1" applyBorder="1" applyAlignment="1" applyProtection="1">
      <alignment horizontal="center" vertical="center"/>
    </xf>
    <xf numFmtId="10" fontId="30" fillId="0" borderId="24" xfId="0" applyNumberFormat="1" applyFont="1" applyBorder="1" applyAlignment="1" applyProtection="1">
      <alignment horizontal="center" vertical="center"/>
    </xf>
    <xf numFmtId="4" fontId="24" fillId="33" borderId="0" xfId="0" applyNumberFormat="1" applyFont="1" applyFill="1" applyProtection="1"/>
    <xf numFmtId="3" fontId="24" fillId="33" borderId="0" xfId="0" applyNumberFormat="1" applyFont="1" applyFill="1" applyProtection="1"/>
    <xf numFmtId="3" fontId="30" fillId="0" borderId="27" xfId="0" applyNumberFormat="1" applyFont="1" applyBorder="1" applyAlignment="1" applyProtection="1">
      <alignment horizontal="center" vertical="center"/>
    </xf>
    <xf numFmtId="165" fontId="30" fillId="0" borderId="27" xfId="0" applyNumberFormat="1" applyFont="1" applyBorder="1" applyAlignment="1" applyProtection="1">
      <alignment horizontal="center" vertical="center"/>
    </xf>
    <xf numFmtId="0" fontId="34" fillId="33" borderId="0" xfId="0" applyFont="1" applyFill="1" applyProtection="1"/>
    <xf numFmtId="9" fontId="27" fillId="36" borderId="20" xfId="0" applyNumberFormat="1" applyFont="1" applyFill="1" applyBorder="1" applyAlignment="1" applyProtection="1">
      <alignment horizontal="center" vertical="center"/>
    </xf>
    <xf numFmtId="4" fontId="27" fillId="36" borderId="11" xfId="0" applyNumberFormat="1" applyFont="1" applyFill="1" applyBorder="1" applyAlignment="1" applyProtection="1">
      <alignment horizontal="center" vertical="center"/>
    </xf>
    <xf numFmtId="4" fontId="28" fillId="33" borderId="0" xfId="0" applyNumberFormat="1" applyFont="1" applyFill="1" applyProtection="1"/>
    <xf numFmtId="9" fontId="13" fillId="33" borderId="15" xfId="0" applyNumberFormat="1" applyFont="1" applyFill="1" applyBorder="1" applyAlignment="1" applyProtection="1">
      <alignment horizontal="center"/>
    </xf>
    <xf numFmtId="10" fontId="13" fillId="33" borderId="18" xfId="0" applyNumberFormat="1" applyFont="1" applyFill="1" applyBorder="1" applyAlignment="1" applyProtection="1">
      <alignment horizontal="center"/>
    </xf>
    <xf numFmtId="3" fontId="13" fillId="33" borderId="0" xfId="0" applyNumberFormat="1" applyFont="1" applyFill="1" applyAlignment="1" applyProtection="1">
      <alignment horizontal="center"/>
    </xf>
    <xf numFmtId="0" fontId="18" fillId="35" borderId="20" xfId="0" applyFont="1" applyFill="1" applyBorder="1" applyAlignment="1" applyProtection="1">
      <alignment horizontal="center" vertical="center"/>
    </xf>
    <xf numFmtId="0" fontId="18" fillId="35" borderId="11" xfId="0" applyFont="1" applyFill="1" applyBorder="1" applyAlignment="1" applyProtection="1">
      <alignment horizontal="center" vertical="center"/>
    </xf>
    <xf numFmtId="0" fontId="18" fillId="35" borderId="22" xfId="0" applyFont="1" applyFill="1" applyBorder="1" applyAlignment="1" applyProtection="1">
      <alignment horizontal="center" vertical="center"/>
    </xf>
    <xf numFmtId="3" fontId="30" fillId="0" borderId="28" xfId="0" applyNumberFormat="1" applyFont="1" applyBorder="1" applyAlignment="1" applyProtection="1">
      <alignment horizontal="center" vertical="center"/>
    </xf>
    <xf numFmtId="3" fontId="30" fillId="0" borderId="19" xfId="0" applyNumberFormat="1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3" fontId="30" fillId="0" borderId="25" xfId="0" applyNumberFormat="1" applyFont="1" applyBorder="1" applyAlignment="1" applyProtection="1">
      <alignment horizontal="center" vertical="center"/>
    </xf>
    <xf numFmtId="0" fontId="22" fillId="35" borderId="20" xfId="0" applyFont="1" applyFill="1" applyBorder="1" applyAlignment="1" applyProtection="1">
      <alignment horizontal="center"/>
    </xf>
    <xf numFmtId="0" fontId="22" fillId="35" borderId="21" xfId="0" applyFont="1" applyFill="1" applyBorder="1" applyAlignment="1" applyProtection="1">
      <alignment horizontal="center"/>
    </xf>
    <xf numFmtId="0" fontId="22" fillId="35" borderId="22" xfId="0" applyFont="1" applyFill="1" applyBorder="1" applyAlignment="1" applyProtection="1">
      <alignment horizontal="center"/>
    </xf>
    <xf numFmtId="0" fontId="23" fillId="35" borderId="20" xfId="0" applyFont="1" applyFill="1" applyBorder="1" applyAlignment="1" applyProtection="1">
      <alignment horizontal="center" vertical="center"/>
    </xf>
    <xf numFmtId="0" fontId="23" fillId="35" borderId="21" xfId="0" applyFont="1" applyFill="1" applyBorder="1" applyAlignment="1" applyProtection="1">
      <alignment horizontal="center" vertical="center"/>
    </xf>
    <xf numFmtId="0" fontId="23" fillId="35" borderId="22" xfId="0" applyFont="1" applyFill="1" applyBorder="1" applyAlignment="1" applyProtection="1">
      <alignment horizontal="center" vertical="center"/>
    </xf>
    <xf numFmtId="0" fontId="22" fillId="35" borderId="12" xfId="0" applyFont="1" applyFill="1" applyBorder="1" applyAlignment="1" applyProtection="1">
      <alignment horizontal="center" vertical="center"/>
    </xf>
    <xf numFmtId="0" fontId="18" fillId="35" borderId="16" xfId="0" applyFont="1" applyFill="1" applyBorder="1" applyAlignment="1" applyProtection="1">
      <alignment horizontal="center" vertical="center" wrapText="1"/>
    </xf>
    <xf numFmtId="0" fontId="23" fillId="35" borderId="12" xfId="0" applyFont="1" applyFill="1" applyBorder="1" applyAlignment="1" applyProtection="1">
      <alignment horizontal="center" vertical="center"/>
    </xf>
    <xf numFmtId="1" fontId="31" fillId="0" borderId="11" xfId="0" applyNumberFormat="1" applyFont="1" applyBorder="1" applyAlignment="1" applyProtection="1">
      <alignment horizontal="center" vertical="center"/>
    </xf>
    <xf numFmtId="4" fontId="31" fillId="0" borderId="11" xfId="0" applyNumberFormat="1" applyFont="1" applyBorder="1" applyAlignment="1" applyProtection="1">
      <alignment horizontal="center" vertical="center"/>
    </xf>
    <xf numFmtId="9" fontId="31" fillId="0" borderId="11" xfId="0" applyNumberFormat="1" applyFont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4" fontId="31" fillId="0" borderId="11" xfId="0" applyNumberFormat="1" applyFont="1" applyBorder="1" applyAlignment="1" applyProtection="1">
      <alignment horizontal="center"/>
    </xf>
    <xf numFmtId="9" fontId="29" fillId="0" borderId="11" xfId="0" applyNumberFormat="1" applyFont="1" applyBorder="1" applyAlignment="1" applyProtection="1">
      <alignment horizontal="center"/>
    </xf>
    <xf numFmtId="3" fontId="31" fillId="0" borderId="11" xfId="0" applyNumberFormat="1" applyFont="1" applyBorder="1" applyAlignment="1" applyProtection="1">
      <alignment horizontal="center"/>
    </xf>
    <xf numFmtId="3" fontId="31" fillId="0" borderId="11" xfId="0" applyNumberFormat="1" applyFont="1" applyBorder="1" applyAlignment="1" applyProtection="1">
      <alignment horizontal="center" vertical="center"/>
    </xf>
    <xf numFmtId="9" fontId="17" fillId="33" borderId="0" xfId="0" applyNumberFormat="1" applyFont="1" applyFill="1" applyProtection="1"/>
    <xf numFmtId="0" fontId="27" fillId="33" borderId="0" xfId="0" applyFont="1" applyFill="1" applyAlignment="1" applyProtection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6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  <color theme="1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  <color theme="1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  <color theme="1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b/>
        <i val="0"/>
        <color theme="1"/>
      </font>
      <fill>
        <gradientFill degree="90">
          <stop position="0">
            <color theme="0"/>
          </stop>
          <stop position="1">
            <color theme="4"/>
          </stop>
        </gradient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colors>
    <mruColors>
      <color rgb="FF04B4A7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1003300</xdr:colOff>
      <xdr:row>11</xdr:row>
      <xdr:rowOff>63500</xdr:rowOff>
    </xdr:from>
    <xdr:to>
      <xdr:col>13</xdr:col>
      <xdr:colOff>431800</xdr:colOff>
      <xdr:row>21</xdr:row>
      <xdr:rowOff>38100</xdr:rowOff>
    </xdr:to>
    <xdr:sp macro="" textlink="$F$3">
      <xdr:nvSpPr>
        <xdr:cNvPr id="14" name="Rectangle: Diagonal Corners Rounded 13">
          <a:extLst>
            <a:ext uri="{FF2B5EF4-FFF2-40B4-BE49-F238E27FC236}">
              <a16:creationId xmlns:a16="http://schemas.microsoft.com/office/drawing/2014/main" id="{EF1706B4-6E28-4AF9-8EB3-890C7818EF8C}"/>
            </a:ext>
          </a:extLst>
        </xdr:cNvPr>
        <xdr:cNvSpPr/>
      </xdr:nvSpPr>
      <xdr:spPr>
        <a:xfrm>
          <a:off x="14097000" y="2451100"/>
          <a:ext cx="7239000" cy="2692400"/>
        </a:xfrm>
        <a:prstGeom prst="round2DiagRect">
          <a:avLst>
            <a:gd name="adj1" fmla="val 50000"/>
            <a:gd name="adj2" fmla="val 0"/>
          </a:avLst>
        </a:prstGeom>
        <a:ln>
          <a:solidFill>
            <a:schemeClr val="bg1"/>
          </a:solidFill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2000" b="1">
            <a:latin typeface="+mn-lt"/>
          </a:endParaRPr>
        </a:p>
      </xdr:txBody>
    </xdr:sp>
    <xdr:clientData/>
  </xdr:twoCellAnchor>
  <xdr:twoCellAnchor>
    <xdr:from>
      <xdr:col>0</xdr:col>
      <xdr:colOff>171027</xdr:colOff>
      <xdr:row>0</xdr:row>
      <xdr:rowOff>112607</xdr:rowOff>
    </xdr:from>
    <xdr:to>
      <xdr:col>1</xdr:col>
      <xdr:colOff>603674</xdr:colOff>
      <xdr:row>5</xdr:row>
      <xdr:rowOff>108858</xdr:rowOff>
    </xdr:to>
    <xdr:sp macro="" textlink="">
      <xdr:nvSpPr>
        <xdr:cNvPr id="3" name="Rectangle: Diagonal Corners Rounded 2">
          <a:extLst>
            <a:ext uri="{FF2B5EF4-FFF2-40B4-BE49-F238E27FC236}">
              <a16:creationId xmlns:a16="http://schemas.microsoft.com/office/drawing/2014/main" id="{6CC908FA-45C6-4086-9721-D7BDEE113CDC}"/>
            </a:ext>
          </a:extLst>
        </xdr:cNvPr>
        <xdr:cNvSpPr/>
      </xdr:nvSpPr>
      <xdr:spPr>
        <a:xfrm>
          <a:off x="171027" y="112607"/>
          <a:ext cx="672133" cy="932422"/>
        </a:xfrm>
        <a:prstGeom prst="round2DiagRect">
          <a:avLst>
            <a:gd name="adj1" fmla="val 50000"/>
            <a:gd name="adj2" fmla="val 0"/>
          </a:avLst>
        </a:prstGeom>
        <a:ln>
          <a:solidFill>
            <a:schemeClr val="bg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B5</a:t>
          </a:r>
        </a:p>
      </xdr:txBody>
    </xdr:sp>
    <xdr:clientData/>
  </xdr:twoCellAnchor>
  <xdr:twoCellAnchor>
    <xdr:from>
      <xdr:col>1</xdr:col>
      <xdr:colOff>678872</xdr:colOff>
      <xdr:row>0</xdr:row>
      <xdr:rowOff>78740</xdr:rowOff>
    </xdr:from>
    <xdr:to>
      <xdr:col>7</xdr:col>
      <xdr:colOff>527538</xdr:colOff>
      <xdr:row>3</xdr:row>
      <xdr:rowOff>175259</xdr:rowOff>
    </xdr:to>
    <xdr:sp macro="" textlink="$F$3">
      <xdr:nvSpPr>
        <xdr:cNvPr id="4" name="Rectangle: Diagonal Corners Rounded 3">
          <a:extLst>
            <a:ext uri="{FF2B5EF4-FFF2-40B4-BE49-F238E27FC236}">
              <a16:creationId xmlns:a16="http://schemas.microsoft.com/office/drawing/2014/main" id="{CA610DC1-91D9-4B2D-BF40-57FC2A645072}"/>
            </a:ext>
          </a:extLst>
        </xdr:cNvPr>
        <xdr:cNvSpPr/>
      </xdr:nvSpPr>
      <xdr:spPr>
        <a:xfrm>
          <a:off x="913334" y="78740"/>
          <a:ext cx="12568204" cy="659227"/>
        </a:xfrm>
        <a:prstGeom prst="round2DiagRect">
          <a:avLst>
            <a:gd name="adj1" fmla="val 50000"/>
            <a:gd name="adj2" fmla="val 0"/>
          </a:avLst>
        </a:prstGeom>
        <a:ln>
          <a:solidFill>
            <a:schemeClr val="bg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64F36D7-2D9F-4A21-8305-86D84EFD7C8B}" type="TxLink">
            <a:rPr lang="en-US" sz="2800" b="1" i="0" u="none" strike="noStrike">
              <a:solidFill>
                <a:srgbClr val="FFFFFF"/>
              </a:solidFill>
              <a:latin typeface="Calibri"/>
              <a:ea typeface="Calibri"/>
              <a:cs typeface="Calibri"/>
            </a:rPr>
            <a:pPr algn="ctr"/>
            <a:t>DASHBOARD - BM, OM, FM - Till 16-November-23</a:t>
          </a:fld>
          <a:endParaRPr lang="en-US" sz="16600" b="1"/>
        </a:p>
      </xdr:txBody>
    </xdr:sp>
    <xdr:clientData/>
  </xdr:twoCellAnchor>
  <xdr:twoCellAnchor>
    <xdr:from>
      <xdr:col>1</xdr:col>
      <xdr:colOff>402771</xdr:colOff>
      <xdr:row>5</xdr:row>
      <xdr:rowOff>38100</xdr:rowOff>
    </xdr:from>
    <xdr:to>
      <xdr:col>2</xdr:col>
      <xdr:colOff>1089</xdr:colOff>
      <xdr:row>8</xdr:row>
      <xdr:rowOff>141515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8ECB9ACC-3566-C2A5-16BC-CA6B564AE6CE}"/>
            </a:ext>
          </a:extLst>
        </xdr:cNvPr>
        <xdr:cNvSpPr/>
      </xdr:nvSpPr>
      <xdr:spPr>
        <a:xfrm>
          <a:off x="642257" y="974271"/>
          <a:ext cx="2559232" cy="756558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0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SELECT</a:t>
          </a:r>
          <a:r>
            <a:rPr lang="en-US" sz="2000" b="1" cap="none" spc="0" baseline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BRANCH</a:t>
          </a:r>
          <a:endParaRPr lang="en-US" sz="2000" b="1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637233</xdr:colOff>
      <xdr:row>12</xdr:row>
      <xdr:rowOff>279671</xdr:rowOff>
    </xdr:from>
    <xdr:to>
      <xdr:col>12</xdr:col>
      <xdr:colOff>1101689</xdr:colOff>
      <xdr:row>14</xdr:row>
      <xdr:rowOff>117556</xdr:rowOff>
    </xdr:to>
    <xdr:sp macro="" textlink="$M$10">
      <xdr:nvSpPr>
        <xdr:cNvPr id="19" name="Rectangle: Rounded Corners 18">
          <a:extLst>
            <a:ext uri="{FF2B5EF4-FFF2-40B4-BE49-F238E27FC236}">
              <a16:creationId xmlns:a16="http://schemas.microsoft.com/office/drawing/2014/main" id="{D3880216-5CB1-4F2E-9ADD-8C942920B7AB}"/>
            </a:ext>
          </a:extLst>
        </xdr:cNvPr>
        <xdr:cNvSpPr/>
      </xdr:nvSpPr>
      <xdr:spPr>
        <a:xfrm>
          <a:off x="19124525" y="3069763"/>
          <a:ext cx="1425749" cy="365424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785014B-0F28-425F-9B07-6DEFA71099EF}" type="TxLink">
            <a:rPr lang="en-US" sz="20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pPr algn="ctr"/>
            <a:t>0.00%</a:t>
          </a:fld>
          <a:endParaRPr lang="en-US" sz="3600" b="0" cap="none" spc="0">
            <a:ln w="0"/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257070</xdr:colOff>
      <xdr:row>16</xdr:row>
      <xdr:rowOff>161799</xdr:rowOff>
    </xdr:from>
    <xdr:to>
      <xdr:col>10</xdr:col>
      <xdr:colOff>768699</xdr:colOff>
      <xdr:row>19</xdr:row>
      <xdr:rowOff>134899</xdr:rowOff>
    </xdr:to>
    <xdr:sp macro="" textlink="$K$14">
      <xdr:nvSpPr>
        <xdr:cNvPr id="21" name="Rectangle: Rounded Corners 20">
          <a:extLst>
            <a:ext uri="{FF2B5EF4-FFF2-40B4-BE49-F238E27FC236}">
              <a16:creationId xmlns:a16="http://schemas.microsoft.com/office/drawing/2014/main" id="{9BEBB88D-8F77-4BA9-9EC0-CD3F207DF609}"/>
            </a:ext>
          </a:extLst>
        </xdr:cNvPr>
        <xdr:cNvSpPr/>
      </xdr:nvSpPr>
      <xdr:spPr>
        <a:xfrm>
          <a:off x="16212178" y="4182814"/>
          <a:ext cx="1566706" cy="559254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E756AF1-048F-4AA4-B239-65A00AAEAECC}" type="TxLink">
            <a:rPr lang="en-US" sz="32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pPr algn="ctr"/>
            <a:t>0</a:t>
          </a:fld>
          <a:endParaRPr lang="en-US" sz="19900" b="0" cap="none" spc="0">
            <a:ln w="0"/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10</xdr:col>
      <xdr:colOff>837641</xdr:colOff>
      <xdr:row>16</xdr:row>
      <xdr:rowOff>128307</xdr:rowOff>
    </xdr:from>
    <xdr:to>
      <xdr:col>11</xdr:col>
      <xdr:colOff>804706</xdr:colOff>
      <xdr:row>19</xdr:row>
      <xdr:rowOff>121001</xdr:rowOff>
    </xdr:to>
    <xdr:sp macro="" textlink="$L$14">
      <xdr:nvSpPr>
        <xdr:cNvPr id="22" name="Rectangle: Rounded Corners 21">
          <a:extLst>
            <a:ext uri="{FF2B5EF4-FFF2-40B4-BE49-F238E27FC236}">
              <a16:creationId xmlns:a16="http://schemas.microsoft.com/office/drawing/2014/main" id="{0DCC72F7-6210-4B13-A771-1AE65251D38B}"/>
            </a:ext>
          </a:extLst>
        </xdr:cNvPr>
        <xdr:cNvSpPr/>
      </xdr:nvSpPr>
      <xdr:spPr>
        <a:xfrm>
          <a:off x="17847826" y="4149322"/>
          <a:ext cx="1444172" cy="578848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C796380-F915-4C42-B21B-2753A0482CA3}" type="TxLink">
            <a:rPr lang="en-US" sz="32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pPr algn="ctr"/>
            <a:t>0</a:t>
          </a:fld>
          <a:endParaRPr lang="en-US" sz="19900" b="0" cap="none" spc="0">
            <a:ln w="0"/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855133</xdr:colOff>
      <xdr:row>16</xdr:row>
      <xdr:rowOff>131562</xdr:rowOff>
    </xdr:from>
    <xdr:to>
      <xdr:col>12</xdr:col>
      <xdr:colOff>1212500</xdr:colOff>
      <xdr:row>19</xdr:row>
      <xdr:rowOff>139254</xdr:rowOff>
    </xdr:to>
    <xdr:sp macro="" textlink="$M$14">
      <xdr:nvSpPr>
        <xdr:cNvPr id="23" name="Rectangle: Rounded Corners 22">
          <a:extLst>
            <a:ext uri="{FF2B5EF4-FFF2-40B4-BE49-F238E27FC236}">
              <a16:creationId xmlns:a16="http://schemas.microsoft.com/office/drawing/2014/main" id="{9D1BA03A-D948-469A-A5A9-684C6222180C}"/>
            </a:ext>
          </a:extLst>
        </xdr:cNvPr>
        <xdr:cNvSpPr/>
      </xdr:nvSpPr>
      <xdr:spPr>
        <a:xfrm>
          <a:off x="19342425" y="4152577"/>
          <a:ext cx="1318660" cy="593846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D72E45E4-1010-4796-8DD1-E7C5ED53F5C2}" type="TxLink">
            <a:rPr lang="en-US" sz="28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pPr algn="ctr"/>
            <a:t>0</a:t>
          </a:fld>
          <a:endParaRPr lang="en-US" sz="7200" b="0" cap="none" spc="0">
            <a:ln w="0"/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311125</xdr:colOff>
      <xdr:row>12</xdr:row>
      <xdr:rowOff>272332</xdr:rowOff>
    </xdr:from>
    <xdr:to>
      <xdr:col>10</xdr:col>
      <xdr:colOff>573594</xdr:colOff>
      <xdr:row>14</xdr:row>
      <xdr:rowOff>109463</xdr:rowOff>
    </xdr:to>
    <xdr:sp macro="" textlink="$K$7">
      <xdr:nvSpPr>
        <xdr:cNvPr id="25" name="Rectangle: Rounded Corners 24">
          <a:extLst>
            <a:ext uri="{FF2B5EF4-FFF2-40B4-BE49-F238E27FC236}">
              <a16:creationId xmlns:a16="http://schemas.microsoft.com/office/drawing/2014/main" id="{586E19F8-66C6-46D1-AF3A-192B928C6793}"/>
            </a:ext>
          </a:extLst>
        </xdr:cNvPr>
        <xdr:cNvSpPr/>
      </xdr:nvSpPr>
      <xdr:spPr>
        <a:xfrm>
          <a:off x="16266233" y="3062424"/>
          <a:ext cx="1317546" cy="364670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D859D0E-7F36-465B-97F7-DE8FA83CAF97}" type="TxLink">
            <a:rPr lang="en-US" sz="24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pPr algn="ctr"/>
            <a:t>0.00</a:t>
          </a:fld>
          <a:endParaRPr lang="en-US" sz="6600" b="0" cap="none" spc="0">
            <a:ln w="0"/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10</xdr:col>
      <xdr:colOff>789912</xdr:colOff>
      <xdr:row>14</xdr:row>
      <xdr:rowOff>260812</xdr:rowOff>
    </xdr:from>
    <xdr:to>
      <xdr:col>11</xdr:col>
      <xdr:colOff>756977</xdr:colOff>
      <xdr:row>16</xdr:row>
      <xdr:rowOff>61408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C14DFCE0-2076-4577-9F53-B062DD98DB29}"/>
            </a:ext>
          </a:extLst>
        </xdr:cNvPr>
        <xdr:cNvSpPr/>
      </xdr:nvSpPr>
      <xdr:spPr>
        <a:xfrm>
          <a:off x="17800097" y="3578443"/>
          <a:ext cx="1444172" cy="503980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t>OM</a:t>
          </a:r>
        </a:p>
      </xdr:txBody>
    </xdr:sp>
    <xdr:clientData/>
  </xdr:twoCellAnchor>
  <xdr:twoCellAnchor>
    <xdr:from>
      <xdr:col>9</xdr:col>
      <xdr:colOff>242090</xdr:colOff>
      <xdr:row>14</xdr:row>
      <xdr:rowOff>272537</xdr:rowOff>
    </xdr:from>
    <xdr:to>
      <xdr:col>10</xdr:col>
      <xdr:colOff>723482</xdr:colOff>
      <xdr:row>16</xdr:row>
      <xdr:rowOff>70620</xdr:rowOff>
    </xdr:to>
    <xdr:sp macro="" textlink="">
      <xdr:nvSpPr>
        <xdr:cNvPr id="27" name="Rectangle: Rounded Corners 26">
          <a:extLst>
            <a:ext uri="{FF2B5EF4-FFF2-40B4-BE49-F238E27FC236}">
              <a16:creationId xmlns:a16="http://schemas.microsoft.com/office/drawing/2014/main" id="{51C738F6-33ED-447A-8184-B76D45FE7B9A}"/>
            </a:ext>
          </a:extLst>
        </xdr:cNvPr>
        <xdr:cNvSpPr/>
      </xdr:nvSpPr>
      <xdr:spPr>
        <a:xfrm>
          <a:off x="16197198" y="3590168"/>
          <a:ext cx="1536469" cy="501467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BM</a:t>
          </a:r>
          <a:endParaRPr lang="en-US" b="0" cap="none" spc="0">
            <a:ln w="0"/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852248</xdr:colOff>
      <xdr:row>14</xdr:row>
      <xdr:rowOff>260813</xdr:rowOff>
    </xdr:from>
    <xdr:to>
      <xdr:col>12</xdr:col>
      <xdr:colOff>1167282</xdr:colOff>
      <xdr:row>16</xdr:row>
      <xdr:rowOff>61409</xdr:rowOff>
    </xdr:to>
    <xdr:sp macro="" textlink="">
      <xdr:nvSpPr>
        <xdr:cNvPr id="28" name="Rectangle: Rounded Corners 27">
          <a:extLst>
            <a:ext uri="{FF2B5EF4-FFF2-40B4-BE49-F238E27FC236}">
              <a16:creationId xmlns:a16="http://schemas.microsoft.com/office/drawing/2014/main" id="{78E6702C-FE0A-4842-8DCD-17646005C930}"/>
            </a:ext>
          </a:extLst>
        </xdr:cNvPr>
        <xdr:cNvSpPr/>
      </xdr:nvSpPr>
      <xdr:spPr>
        <a:xfrm>
          <a:off x="19339540" y="3578444"/>
          <a:ext cx="1276327" cy="503980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t>FM</a:t>
          </a:r>
        </a:p>
      </xdr:txBody>
    </xdr:sp>
    <xdr:clientData/>
  </xdr:twoCellAnchor>
  <xdr:twoCellAnchor>
    <xdr:from>
      <xdr:col>8</xdr:col>
      <xdr:colOff>61033</xdr:colOff>
      <xdr:row>14</xdr:row>
      <xdr:rowOff>248240</xdr:rowOff>
    </xdr:from>
    <xdr:to>
      <xdr:col>9</xdr:col>
      <xdr:colOff>184646</xdr:colOff>
      <xdr:row>19</xdr:row>
      <xdr:rowOff>234462</xdr:rowOff>
    </xdr:to>
    <xdr:sp macro="" textlink="">
      <xdr:nvSpPr>
        <xdr:cNvPr id="29" name="Rectangle: Rounded Corners 28">
          <a:extLst>
            <a:ext uri="{FF2B5EF4-FFF2-40B4-BE49-F238E27FC236}">
              <a16:creationId xmlns:a16="http://schemas.microsoft.com/office/drawing/2014/main" id="{B1AB1585-98DE-410E-9D21-8BFD48355E24}"/>
            </a:ext>
          </a:extLst>
        </xdr:cNvPr>
        <xdr:cNvSpPr/>
      </xdr:nvSpPr>
      <xdr:spPr>
        <a:xfrm>
          <a:off x="14374910" y="3565871"/>
          <a:ext cx="1764844" cy="1275760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2800" b="1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t>Incentive</a:t>
          </a:r>
          <a:r>
            <a:rPr lang="en-US" sz="280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t> Amount</a:t>
          </a:r>
          <a:endParaRPr lang="en-US" sz="2800" b="1" i="0" u="none" strike="noStrike" cap="none" spc="0">
            <a:ln w="0"/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8</xdr:col>
      <xdr:colOff>697244</xdr:colOff>
      <xdr:row>5</xdr:row>
      <xdr:rowOff>70433</xdr:rowOff>
    </xdr:from>
    <xdr:to>
      <xdr:col>9</xdr:col>
      <xdr:colOff>935613</xdr:colOff>
      <xdr:row>8</xdr:row>
      <xdr:rowOff>83737</xdr:rowOff>
    </xdr:to>
    <xdr:sp macro="" textlink="">
      <xdr:nvSpPr>
        <xdr:cNvPr id="30" name="Arrow: Right 29">
          <a:extLst>
            <a:ext uri="{FF2B5EF4-FFF2-40B4-BE49-F238E27FC236}">
              <a16:creationId xmlns:a16="http://schemas.microsoft.com/office/drawing/2014/main" id="{B93F0646-C81C-4FE2-9170-DBABE6C2FC5D}"/>
            </a:ext>
          </a:extLst>
        </xdr:cNvPr>
        <xdr:cNvSpPr/>
      </xdr:nvSpPr>
      <xdr:spPr>
        <a:xfrm>
          <a:off x="15011121" y="1008279"/>
          <a:ext cx="1879600" cy="658073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0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ENTER</a:t>
          </a:r>
          <a:r>
            <a:rPr lang="en-US" sz="2000" b="1" cap="none" spc="0" baseline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CARAT</a:t>
          </a:r>
          <a:endParaRPr lang="en-US" sz="2000" b="1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8</xdr:col>
      <xdr:colOff>141792</xdr:colOff>
      <xdr:row>12</xdr:row>
      <xdr:rowOff>280799</xdr:rowOff>
    </xdr:from>
    <xdr:to>
      <xdr:col>9</xdr:col>
      <xdr:colOff>226458</xdr:colOff>
      <xdr:row>14</xdr:row>
      <xdr:rowOff>117930</xdr:rowOff>
    </xdr:to>
    <xdr:sp macro="" textlink="">
      <xdr:nvSpPr>
        <xdr:cNvPr id="34" name="Rectangle: Rounded Corners 33">
          <a:extLst>
            <a:ext uri="{FF2B5EF4-FFF2-40B4-BE49-F238E27FC236}">
              <a16:creationId xmlns:a16="http://schemas.microsoft.com/office/drawing/2014/main" id="{26F98BAB-45D5-4661-B056-9FCC17F806A1}"/>
            </a:ext>
          </a:extLst>
        </xdr:cNvPr>
        <xdr:cNvSpPr/>
      </xdr:nvSpPr>
      <xdr:spPr>
        <a:xfrm>
          <a:off x="14455669" y="3070891"/>
          <a:ext cx="1725897" cy="364670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6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t>CARAT</a:t>
          </a:r>
        </a:p>
      </xdr:txBody>
    </xdr:sp>
    <xdr:clientData/>
  </xdr:twoCellAnchor>
  <xdr:twoCellAnchor>
    <xdr:from>
      <xdr:col>10</xdr:col>
      <xdr:colOff>701057</xdr:colOff>
      <xdr:row>12</xdr:row>
      <xdr:rowOff>289823</xdr:rowOff>
    </xdr:from>
    <xdr:to>
      <xdr:col>11</xdr:col>
      <xdr:colOff>466411</xdr:colOff>
      <xdr:row>14</xdr:row>
      <xdr:rowOff>135328</xdr:rowOff>
    </xdr:to>
    <xdr:sp macro="" textlink="">
      <xdr:nvSpPr>
        <xdr:cNvPr id="35" name="Rectangle: Rounded Corners 34">
          <a:extLst>
            <a:ext uri="{FF2B5EF4-FFF2-40B4-BE49-F238E27FC236}">
              <a16:creationId xmlns:a16="http://schemas.microsoft.com/office/drawing/2014/main" id="{48B273D8-BAAF-411A-827D-097DAF0A62A8}"/>
            </a:ext>
          </a:extLst>
        </xdr:cNvPr>
        <xdr:cNvSpPr/>
      </xdr:nvSpPr>
      <xdr:spPr>
        <a:xfrm>
          <a:off x="17711242" y="3079915"/>
          <a:ext cx="1242461" cy="373044"/>
        </a:xfrm>
        <a:prstGeom prst="roundRect">
          <a:avLst/>
        </a:prstGeom>
        <a:solidFill>
          <a:schemeClr val="bg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600" b="0" i="0" u="none" strike="noStrike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ea typeface="Calibri"/>
              <a:cs typeface="Calibri"/>
            </a:rPr>
            <a:t>SLAB%</a:t>
          </a:r>
        </a:p>
      </xdr:txBody>
    </xdr:sp>
    <xdr:clientData/>
  </xdr:twoCellAnchor>
  <xdr:twoCellAnchor>
    <xdr:from>
      <xdr:col>7</xdr:col>
      <xdr:colOff>1016000</xdr:colOff>
      <xdr:row>0</xdr:row>
      <xdr:rowOff>101600</xdr:rowOff>
    </xdr:from>
    <xdr:to>
      <xdr:col>13</xdr:col>
      <xdr:colOff>470966</xdr:colOff>
      <xdr:row>4</xdr:row>
      <xdr:rowOff>20319</xdr:rowOff>
    </xdr:to>
    <xdr:sp macro="" textlink="$F$3">
      <xdr:nvSpPr>
        <xdr:cNvPr id="13" name="Rectangle: Diagonal Corners Rounded 12">
          <a:extLst>
            <a:ext uri="{FF2B5EF4-FFF2-40B4-BE49-F238E27FC236}">
              <a16:creationId xmlns:a16="http://schemas.microsoft.com/office/drawing/2014/main" id="{12AE8197-4034-4B93-99D0-A58EF4A2C0EE}"/>
            </a:ext>
          </a:extLst>
        </xdr:cNvPr>
        <xdr:cNvSpPr/>
      </xdr:nvSpPr>
      <xdr:spPr>
        <a:xfrm>
          <a:off x="14109700" y="101600"/>
          <a:ext cx="7265466" cy="629919"/>
        </a:xfrm>
        <a:prstGeom prst="round2DiagRect">
          <a:avLst>
            <a:gd name="adj1" fmla="val 50000"/>
            <a:gd name="adj2" fmla="val 0"/>
          </a:avLst>
        </a:prstGeom>
        <a:ln>
          <a:solidFill>
            <a:schemeClr val="bg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latin typeface="+mn-lt"/>
            </a:rPr>
            <a:t>CALCULATE YOUR INCENTIVE AS PER YOUR CHOICE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3.204\emp%20review\Review\sale%20register%20till%209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3"/>
      <sheetName val="Sheet4"/>
      <sheetName val="Sheet5"/>
      <sheetName val="Sheet6"/>
      <sheetName val="Sheet1"/>
    </sheetNames>
    <sheetDataSet>
      <sheetData sheetId="0"/>
      <sheetData sheetId="1"/>
      <sheetData sheetId="2">
        <row r="1">
          <cell r="D1" t="str">
            <v xml:space="preserve">Classificationg </v>
          </cell>
          <cell r="E1" t="str">
            <v>STEARLING SILVER</v>
          </cell>
        </row>
        <row r="3">
          <cell r="D3" t="str">
            <v>Row Labels</v>
          </cell>
          <cell r="E3" t="str">
            <v xml:space="preserve">Sum of Amount </v>
          </cell>
        </row>
        <row r="4">
          <cell r="D4" t="str">
            <v>ATHANI BRANCH</v>
          </cell>
          <cell r="E4">
            <v>23830.2</v>
          </cell>
        </row>
        <row r="5">
          <cell r="D5" t="str">
            <v>BHOSARI BRANCH</v>
          </cell>
          <cell r="E5">
            <v>46717.700000000004</v>
          </cell>
        </row>
        <row r="6">
          <cell r="D6" t="str">
            <v>Chinchwad Branch</v>
          </cell>
          <cell r="E6">
            <v>135079.1</v>
          </cell>
        </row>
        <row r="7">
          <cell r="D7" t="str">
            <v>KARAD BRANCH</v>
          </cell>
          <cell r="E7">
            <v>83904.52</v>
          </cell>
        </row>
        <row r="8">
          <cell r="D8" t="str">
            <v>KOLHAPUR BRANCH</v>
          </cell>
          <cell r="E8">
            <v>54372.649999999987</v>
          </cell>
        </row>
        <row r="9">
          <cell r="D9" t="str">
            <v>KOTHRUD BRANCH</v>
          </cell>
          <cell r="E9">
            <v>66463.3</v>
          </cell>
        </row>
        <row r="10">
          <cell r="D10" t="str">
            <v>Pune Branch</v>
          </cell>
          <cell r="E10">
            <v>26642.720000000001</v>
          </cell>
        </row>
        <row r="11">
          <cell r="D11" t="str">
            <v>PUNE SATARA(RD) BRANCH</v>
          </cell>
          <cell r="E11">
            <v>49342.400000000001</v>
          </cell>
        </row>
        <row r="12">
          <cell r="D12" t="str">
            <v>Sangli Branch</v>
          </cell>
          <cell r="E12">
            <v>112814.91</v>
          </cell>
        </row>
        <row r="13">
          <cell r="D13" t="str">
            <v>SATARA BRANCH</v>
          </cell>
          <cell r="E13">
            <v>112173.08</v>
          </cell>
        </row>
        <row r="14">
          <cell r="D14" t="str">
            <v>Grand Total</v>
          </cell>
          <cell r="E14">
            <v>711340.58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15.513844791669" createdVersion="8" refreshedVersion="8" minRefreshableVersion="3" recordCount="712" xr:uid="{00000000-000A-0000-FFFF-FFFF00000000}">
  <cacheSource type="worksheet">
    <worksheetSource ref="A2:S2" sheet="employeewise_report_16968453046"/>
  </cacheSource>
  <cacheFields count="19">
    <cacheField name="Branch" numFmtId="0">
      <sharedItems count="6">
        <s v="PUNE SATARA(RD) BRANCH"/>
        <s v="Chinchwad Branch"/>
        <s v="Karad Branch"/>
        <s v="sangli branch"/>
        <s v="KOLHAPUR BRANCH"/>
        <s v="Satara Branch"/>
      </sharedItems>
    </cacheField>
    <cacheField name="Target Group" numFmtId="0">
      <sharedItems count="7">
        <s v="Diamond Jewellery"/>
        <s v="Gold O"/>
        <s v="Gold Bullion"/>
        <s v="Diamond"/>
        <s v="Stone"/>
        <s v="Silver Bullion"/>
        <s v="Silver O"/>
      </sharedItems>
    </cacheField>
    <cacheField name="Employee ID" numFmtId="0">
      <sharedItems containsSemiMixedTypes="0" containsString="0" containsNumber="1" containsInteger="1" minValue="32" maxValue="5128"/>
    </cacheField>
    <cacheField name="Employee Name" numFmtId="0">
      <sharedItems count="168">
        <s v="Akshay Balkrishna Madan"/>
        <s v="Devika Hemant Dabholkar"/>
        <s v="Avinash Dnyaneshwar Shirke"/>
        <s v="Anuradha Arjun More"/>
        <s v="Sudiksha Prakash Salvi"/>
        <s v="Mayur Pradip Bhujbal"/>
        <s v="Sonali Ramchandra Labade"/>
        <s v="Vasanti Prakash Meshram"/>
        <s v="Pooja Bhanudas Gawade"/>
        <s v="Pooja Mangesh Pawar"/>
        <s v="Yogesh Prakash Bhamre"/>
        <s v="Kavita Vijay More"/>
        <s v="Anuradha Ajay Kamble"/>
        <s v="Pranjal Bajirao Rasal"/>
        <s v="Sunil Uttamchand Shethiya"/>
        <s v="Mayuri Bhavnarushi Jog"/>
        <s v="Poonam Gajanan Mahade"/>
        <s v="Umesh Shrimant Kokare"/>
        <s v="Rani Deepak Kongari"/>
        <s v="Kanchan Dnyaneshwar Kale"/>
        <s v="Kunal Sharad Waikar"/>
        <s v="Pavan Shah"/>
        <s v="Prajakta Akshay Koditkar"/>
        <s v="Sonal Suresh Oswal"/>
        <s v="Vaishali Rajesh Nichal"/>
        <s v="Kunal Atmaram Phanse"/>
        <s v="Meena Rajendra Karande"/>
        <s v="Rajkumar Mahadev Digge"/>
        <s v="Vaishanavi Satish Patil"/>
        <s v="Sonal Yuvraj Deshpande"/>
        <s v="Satish Prabhakar Udavant"/>
        <s v="Supriya Bipin Jadhav"/>
        <s v="Priyanka Nitin Howal"/>
        <s v="Amruta Dattatraya Jadhav"/>
        <s v="Supriya Ravindra Meche"/>
        <s v="Manisha Prasad Tonpekar"/>
        <s v="Ankita Manoj Hone"/>
        <s v="Kalpana Manoj Dabade"/>
        <s v="Poonam Shital Chougule"/>
        <s v="Jagruti Satyen Mehta"/>
        <s v="Rupali Vishal Pophalkar"/>
        <s v="Babita Powar"/>
        <s v="Magala Borade"/>
        <s v="Manisha Digambar Sakhare"/>
        <s v="Yogita Sagar Pawar"/>
        <s v="Varsha Vijay Borade"/>
        <s v="Vipina Deepak Dhanavade"/>
        <s v="Anuradha Tushar Kapare"/>
        <s v="Raagini Rakesh Lunawat"/>
        <s v="Kapoor Badri Rathod"/>
        <s v="Priyanka Rahul Varkhede"/>
        <s v="Tukaram Maruti Shinde"/>
        <s v="Pramila Premchand Chauhan"/>
        <s v="Anita Santosh Dahiwal"/>
        <s v="Pooja Gopinath Jadhav"/>
        <s v="Gitanjali Santosh Chavan"/>
        <s v="Bhagyashri Krishna Nimgire"/>
        <s v="Sugandhmati Jitendra Shaha"/>
        <s v="Sanjivani Sushilkumar Tambi"/>
        <s v="Vaishali Sharad Sawant"/>
        <s v="Pawar Rupali Harshal"/>
        <s v="Vrushali Girish Pawar"/>
        <s v="Chaitanya Mahadev Rakate"/>
        <s v="Sitara Imran Mulani"/>
        <s v="Nitin Machhindra Sargar"/>
        <s v="Reshma Anil Kambale"/>
        <s v="Amol Subhash Pawar"/>
        <s v="Vikas Dagiram Rasal"/>
        <s v="Kavita Santosh Hadpad"/>
        <s v="Kiran Vasant Thorat"/>
        <s v="Rohit Govind Jamale"/>
        <s v="Swapnil Anil Katkar"/>
        <s v="Ganesh Madhukar Surve"/>
        <s v="Trupti Satish Bade"/>
        <s v="Mahesh Rajendra Chavan"/>
        <s v="Sumit Prakash Gaikwad"/>
        <s v="Swati Uttam Yadav"/>
        <s v="Sachin Sampatrao Nalwade"/>
        <s v="Trupti Sanjay Hinukale"/>
        <s v="Anita Kiran Birajdar"/>
        <s v="Komal Pravin Tokshia"/>
        <s v="Sonal Satish Deshmukh"/>
        <s v="Swati Anil Gokhale"/>
        <s v="Amol Shankar Chavan"/>
        <s v="Santosh Krushnat Kumbhar"/>
        <s v="Abhijit Sadanand Pawar"/>
        <s v="Savita Jayavant Khude"/>
        <s v="Meena Anandrao Patil"/>
        <s v="Ashish Kuntinath Tare"/>
        <s v="Vishal Vasant Bhokare"/>
        <s v="Anita Suresh Kadam"/>
        <s v="Manisha Shashikant Patil"/>
        <s v="Anant Kumar Patil"/>
        <s v="Akash Babaso Patil"/>
        <s v="Pankaj Appaso Londake"/>
        <s v="Sushma Amit Relekar"/>
        <s v="Yogesh Parshuram Mane"/>
        <s v="Sagar Sanjay Patil"/>
        <s v="Bhushan Urf Bhupal Shrikant Patil"/>
        <s v="Akshay Manik Patil"/>
        <s v="Asha Laxman Shinde"/>
        <s v="Shweta Satish Dhumal"/>
        <s v="Anagha Anand Jadhav"/>
        <s v="Vadagaonkar Rupali Tanaji"/>
        <s v="Akshaykumar Mahaveer Patil"/>
        <s v="Rushikesh Nemagonda Mone"/>
        <s v="Sourabh Devgonda Patil"/>
        <s v="Prajakta Pramod Mane"/>
        <s v="Padmashree Sanjeevkumar Mulay"/>
        <s v="Bhagvat Dinkar Sonar"/>
        <s v="Avinash Dattatray Mali"/>
        <s v="Supriya Nitin Bhabuje"/>
        <s v="Amruta Ganesh Kate"/>
        <s v="Balaji Shahaji Jadhav"/>
        <s v="Pravin Arun Tiwade"/>
        <s v="Sunil Shrikant Kognole"/>
        <s v="Uma Kailas Dhotre"/>
        <s v="Sachin Bharmu Kanire"/>
        <s v="Sangeeta Lava Kalliwale"/>
        <s v="Anupama Shital Topgonda"/>
        <s v="Pooja Santosh Bhosale"/>
        <s v="Swati Sidram Kolekar"/>
        <s v="Smita Kapil Mudalgikar"/>
        <s v="Shailesh Arvind Potdar"/>
        <s v="Sanket Sambhaji Patil"/>
        <s v="Abhijeet Babaso Gadyanawar"/>
        <s v="Sonali Kailas Hattalage"/>
        <s v="Shivani Dhiraj Patil"/>
        <s v="Arpita Amit Shinde"/>
        <s v="Megha Baburao Ravan"/>
        <s v="Taslim Mohsin Momin"/>
        <s v="Mansi Krushnat Khot"/>
        <s v="Vaibhav Krishnat Khavare"/>
        <s v="Vaibhav Sagar Raynade"/>
        <s v="Shubhangi Balu Waghmode"/>
        <s v="Nilam Sagar Mane"/>
        <s v="Somanath Abhiman Dange"/>
        <s v="Aishwarya Amod Chougule"/>
        <s v="Seema Subhash Devkule"/>
        <s v="Pooja Pintu Patole"/>
        <s v="Dipa Kishor Kadam"/>
        <s v="Rajashri Amar Ingale"/>
        <s v="Tejashree Mohansing Pardeshi"/>
        <s v="Lata Devdas Suryawanshi"/>
        <s v="Nitin Vijaykumar Naik Patil"/>
        <s v="Yogeshwari Yogesh Desai"/>
        <s v="Omkar Abbasaheb Nimbalkar"/>
        <s v="Sourabh Hindurao Sankpal"/>
        <s v="Rupali Pramod Yadav"/>
        <s v="Abhijeet Chandrakant Sawant"/>
        <s v="Sagar Kashinath Karape"/>
        <s v="Nikhil Dnyaneshwar Sankpal"/>
        <s v="Pratik Vijay Chavan"/>
        <s v="Snehal Chandrashekhar Nikam"/>
        <s v="Amruta Rajan Pandit"/>
        <s v="Sonali Nilesh Bhosale"/>
        <s v="Monika Kalyan Jadhav"/>
        <s v="Sonu Chintu Dorke"/>
        <s v="Yogini Nitin Shinde"/>
        <s v="Poonam Mohan Boga"/>
        <s v="Poonam Pradip Koli"/>
        <s v="Chhaya Vijay More"/>
        <s v="Vaibhav Dilip Kanase"/>
        <s v="Ajit Jaypal Hasure"/>
        <s v="Shubham Dilip Hawale"/>
        <s v="Rupali Sachin Yadav"/>
        <s v="Amruta Vishal Shinde"/>
        <s v="Soniya Hemant Pawaskar"/>
      </sharedItems>
    </cacheField>
    <cacheField name="Grade" numFmtId="0">
      <sharedItems/>
    </cacheField>
    <cacheField name="Counter" numFmtId="0">
      <sharedItems/>
    </cacheField>
    <cacheField name="Period" numFmtId="17">
      <sharedItems containsSemiMixedTypes="0" containsNonDate="0" containsDate="1" containsString="0" minDate="2023-10-01T00:00:00" maxDate="2023-10-02T00:00:00"/>
    </cacheField>
    <cacheField name="Year" numFmtId="0">
      <sharedItems/>
    </cacheField>
    <cacheField name="Proposed Target QTY" numFmtId="0">
      <sharedItems containsSemiMixedTypes="0" containsString="0" containsNumber="1" minValue="7.43" maxValue="71431.12"/>
    </cacheField>
    <cacheField name="Proposed Target Rate" numFmtId="0">
      <sharedItems containsSemiMixedTypes="0" containsString="0" containsNumber="1" containsInteger="1" minValue="1" maxValue="75000"/>
    </cacheField>
    <cacheField name="Proposed Target Amount" numFmtId="0">
      <sharedItems containsSemiMixedTypes="0" containsString="0" containsNumber="1" minValue="14143.61" maxValue="11667180"/>
    </cacheField>
    <cacheField name="Revised Rate" numFmtId="0">
      <sharedItems containsSemiMixedTypes="0" containsString="0" containsNumber="1" minValue="1" maxValue="76191.75"/>
    </cacheField>
    <cacheField name="Revised Target Amount" numFmtId="0">
      <sharedItems containsSemiMixedTypes="0" containsString="0" containsNumber="1" minValue="14143.61" maxValue="11828323.201099999"/>
    </cacheField>
    <cacheField name="Total Sale in QTY" numFmtId="0">
      <sharedItems containsSemiMixedTypes="0" containsString="0" containsNumber="1" minValue="0" maxValue="62362.77"/>
    </cacheField>
    <cacheField name="Total Sale in AMT" numFmtId="0">
      <sharedItems containsSemiMixedTypes="0" containsString="0" containsNumber="1" minValue="-172568" maxValue="4706594.79"/>
    </cacheField>
    <cacheField name="Sales Return QTY" numFmtId="0">
      <sharedItems containsSemiMixedTypes="0" containsString="0" containsNumber="1" minValue="0" maxValue="245.08"/>
    </cacheField>
    <cacheField name="Sales Return Amount" numFmtId="0">
      <sharedItems containsSemiMixedTypes="0" containsString="0" containsNumber="1" minValue="0" maxValue="463920.3"/>
    </cacheField>
    <cacheField name="Actual Sale In QTY" numFmtId="0">
      <sharedItems containsSemiMixedTypes="0" containsString="0" containsNumber="1" minValue="-28.09" maxValue="62362.77"/>
    </cacheField>
    <cacheField name="Actual Sale In AMT" numFmtId="0">
      <sharedItems containsSemiMixedTypes="0" containsString="0" containsNumber="1" minValue="-172568" maxValue="4706594.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37.434982870371" createdVersion="4" refreshedVersion="8" minRefreshableVersion="3" recordCount="173" xr:uid="{00000000-000A-0000-FFFF-FFFF02000000}">
  <cacheSource type="worksheet">
    <worksheetSource ref="A1:U174" sheet="Sheet3"/>
  </cacheSource>
  <cacheFields count="21">
    <cacheField name="FROM_DATE" numFmtId="0">
      <sharedItems containsSemiMixedTypes="0" containsString="0" containsNumber="1" containsInteger="1" minValue="45200" maxValue="45200"/>
    </cacheField>
    <cacheField name="TO_DATE" numFmtId="0">
      <sharedItems containsSemiMixedTypes="0" containsString="0" containsNumber="1" containsInteger="1" minValue="45230" maxValue="45230"/>
    </cacheField>
    <cacheField name="BRANCH_NAME" numFmtId="0">
      <sharedItems count="19">
        <s v="AHMEDNAGAR BRANCH"/>
        <s v="AKLUJ BRANCH"/>
        <s v="ATHANI BRANCH"/>
        <s v="BARAMATI MIDC"/>
        <s v="BHOSARI BRANCH"/>
        <s v="BMT BRANCH"/>
        <s v="CHANDANNAGAR"/>
        <s v="CHINCHWAD BRANCH"/>
        <s v="E-COMMERCE"/>
        <s v="HADAPSAR"/>
        <s v="KARAD BRANCH"/>
        <s v="KOLHAPUR BRANCH"/>
        <s v="KOTHRUD BRANCH"/>
        <s v="NASHIK BRANCH"/>
        <s v="PUNE BRANCH"/>
        <s v="PUNE SATARA(RD) BRANCH"/>
        <s v="SANGAMNER BRANCH"/>
        <s v="SANGLI BRANCH"/>
        <s v="SATARA BRANCH"/>
      </sharedItems>
    </cacheField>
    <cacheField name="GROUPNAME" numFmtId="0">
      <sharedItems count="11">
        <s v="Diamond"/>
        <s v="Diamond Jewellery"/>
        <s v="Gold Bullion"/>
        <s v="Gold O"/>
        <s v="Imitation Item"/>
        <s v="Repair Target Group Master"/>
        <s v="Silver O"/>
        <s v="Stone"/>
        <s v="MRP Items"/>
        <s v="Silver Bullion"/>
        <s v="Platinum"/>
      </sharedItems>
    </cacheField>
    <cacheField name="PROPOSED_TARGET_QTY" numFmtId="0">
      <sharedItems containsSemiMixedTypes="0" containsString="0" containsNumber="1" containsInteger="1" minValue="0" maxValue="1500000"/>
    </cacheField>
    <cacheField name="PROPOSED_TARGET_RATE" numFmtId="0">
      <sharedItems containsSemiMixedTypes="0" containsString="0" containsNumber="1" containsInteger="1" minValue="0" maxValue="75000"/>
    </cacheField>
    <cacheField name="PROPOSED_TARGET_AMOUNT" numFmtId="0">
      <sharedItems containsSemiMixedTypes="0" containsString="0" containsNumber="1" containsInteger="1" minValue="0" maxValue="228000000"/>
    </cacheField>
    <cacheField name="REVISED_RATE" numFmtId="0">
      <sharedItems containsSemiMixedTypes="0" containsString="0" containsNumber="1" minValue="0" maxValue="79461.929999999993"/>
    </cacheField>
    <cacheField name="REVISED_TARGET_AMOUNT" numFmtId="0">
      <sharedItems containsSemiMixedTypes="0" containsString="0" containsNumber="1" minValue="0" maxValue="231188580"/>
    </cacheField>
    <cacheField name="SALES_NETWT" numFmtId="0">
      <sharedItems containsSemiMixedTypes="0" containsString="0" containsNumber="1" minValue="0" maxValue="21339.504000000001"/>
    </cacheField>
    <cacheField name="SALES_RETURN_NETWT" numFmtId="0">
      <sharedItems containsSemiMixedTypes="0" containsString="0" containsNumber="1" minValue="0" maxValue="396.63"/>
    </cacheField>
    <cacheField name="ACTUAL_NET_WT" numFmtId="0">
      <sharedItems containsSemiMixedTypes="0" containsString="0" containsNumber="1" minValue="-11" maxValue="21251.673999999999"/>
    </cacheField>
    <cacheField name="SALES_FINEWT" numFmtId="0">
      <sharedItems containsSemiMixedTypes="0" containsString="0" containsNumber="1" minValue="0" maxValue="18098.663"/>
    </cacheField>
    <cacheField name="SALES_RETURN_FINEWT" numFmtId="0">
      <sharedItems containsSemiMixedTypes="0" containsString="0" containsNumber="1" minValue="0" maxValue="322.24799999999999"/>
    </cacheField>
    <cacheField name="ACTUAL_FINE_WT" numFmtId="0">
      <sharedItems containsSemiMixedTypes="0" containsString="0" containsNumber="1" minValue="-11" maxValue="18023.338"/>
    </cacheField>
    <cacheField name="SALES_ITEMAMOUNT" numFmtId="0">
      <sharedItems containsSemiMixedTypes="0" containsString="0" containsNumber="1" minValue="0" maxValue="60614400.380000003"/>
    </cacheField>
    <cacheField name="SALES_RETURN_ITEMAMOUNT" numFmtId="0">
      <sharedItems containsSemiMixedTypes="0" containsString="0" containsNumber="1" minValue="0" maxValue="1089407.2"/>
    </cacheField>
    <cacheField name="ACTUAL_AMOUNT" numFmtId="0">
      <sharedItems containsSemiMixedTypes="0" containsString="0" containsNumber="1" minValue="-760.17" maxValue="60218223.579999998"/>
    </cacheField>
    <cacheField name="SALE_COUNT" numFmtId="0">
      <sharedItems containsSemiMixedTypes="0" containsString="0" containsNumber="1" containsInteger="1" minValue="1" maxValue="1367"/>
    </cacheField>
    <cacheField name="SALESRETURN_COUNT" numFmtId="0">
      <sharedItems containsSemiMixedTypes="0" containsString="0" containsNumber="1" containsInteger="1" minValue="0" maxValue="26"/>
    </cacheField>
    <cacheField name="NETSALES_COUNT" numFmtId="0">
      <sharedItems containsSemiMixedTypes="0" containsString="0" containsNumber="1" containsInteger="1" minValue="-1" maxValue="13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2">
  <r>
    <x v="0"/>
    <x v="0"/>
    <n v="5002"/>
    <x v="0"/>
    <s v="C"/>
    <s v="Gold &amp; Diamond Rotation SR"/>
    <d v="2023-10-01T00:00:00"/>
    <s v="FY 2023-24"/>
    <n v="74.349999999999994"/>
    <n v="6000"/>
    <n v="446100"/>
    <n v="5777.62"/>
    <n v="429566.04700000002"/>
    <n v="3.31"/>
    <n v="20412"/>
    <n v="0"/>
    <n v="0"/>
    <n v="3.31"/>
    <n v="20412"/>
  </r>
  <r>
    <x v="0"/>
    <x v="0"/>
    <n v="4907"/>
    <x v="1"/>
    <s v="C"/>
    <s v="Gold &amp; Diamond Rotation SR"/>
    <d v="2023-10-01T00:00:00"/>
    <s v="FY 2023-24"/>
    <n v="74.349999999999994"/>
    <n v="6000"/>
    <n v="446100"/>
    <n v="5777.62"/>
    <n v="429566.04700000002"/>
    <n v="4.79"/>
    <n v="27560"/>
    <n v="0"/>
    <n v="0"/>
    <n v="4.79"/>
    <n v="27560"/>
  </r>
  <r>
    <x v="0"/>
    <x v="0"/>
    <n v="5101"/>
    <x v="2"/>
    <s v="B"/>
    <s v="Gold &amp; Diamond Rotation SR"/>
    <d v="2023-10-01T00:00:00"/>
    <s v="FY 2023-24"/>
    <n v="92.92"/>
    <n v="6000"/>
    <n v="557520"/>
    <n v="5777.62"/>
    <n v="536856.45039999997"/>
    <n v="12.64"/>
    <n v="69056"/>
    <n v="1.59"/>
    <n v="9707"/>
    <n v="11.05"/>
    <n v="69056"/>
  </r>
  <r>
    <x v="0"/>
    <x v="0"/>
    <n v="5100"/>
    <x v="3"/>
    <s v="B"/>
    <s v="Gold &amp; Diamond Rotation SR"/>
    <d v="2023-10-01T00:00:00"/>
    <s v="FY 2023-24"/>
    <n v="92.92"/>
    <n v="6000"/>
    <n v="557520"/>
    <n v="5777.62"/>
    <n v="536856.45039999997"/>
    <n v="1.95"/>
    <n v="10464"/>
    <n v="0"/>
    <n v="0"/>
    <n v="1.95"/>
    <n v="10464"/>
  </r>
  <r>
    <x v="0"/>
    <x v="0"/>
    <n v="5068"/>
    <x v="4"/>
    <s v="B"/>
    <s v="Gold &amp; Diamond Rotation SR"/>
    <d v="2023-10-01T00:00:00"/>
    <s v="FY 2023-24"/>
    <n v="92.92"/>
    <n v="6000"/>
    <n v="557520"/>
    <n v="5777.62"/>
    <n v="536856.45039999997"/>
    <n v="6.19"/>
    <n v="38763"/>
    <n v="0"/>
    <n v="0"/>
    <n v="6.19"/>
    <n v="38763"/>
  </r>
  <r>
    <x v="0"/>
    <x v="0"/>
    <n v="4987"/>
    <x v="5"/>
    <s v="B"/>
    <s v="Gold &amp; Diamond Rotation SR"/>
    <d v="2023-10-01T00:00:00"/>
    <s v="FY 2023-24"/>
    <n v="92.92"/>
    <n v="6000"/>
    <n v="557520"/>
    <n v="5777.62"/>
    <n v="536856.45039999997"/>
    <n v="16.309999999999999"/>
    <n v="90414.73"/>
    <n v="0"/>
    <n v="0"/>
    <n v="16.309999999999999"/>
    <n v="90414.73"/>
  </r>
  <r>
    <x v="0"/>
    <x v="0"/>
    <n v="4859"/>
    <x v="6"/>
    <s v="B"/>
    <s v="Gold &amp; Diamond Rotation SR"/>
    <d v="2023-10-01T00:00:00"/>
    <s v="FY 2023-24"/>
    <n v="92.92"/>
    <n v="6000"/>
    <n v="557520"/>
    <n v="5777.62"/>
    <n v="536856.45039999997"/>
    <n v="23.47"/>
    <n v="134216"/>
    <n v="0"/>
    <n v="0"/>
    <n v="23.47"/>
    <n v="134216"/>
  </r>
  <r>
    <x v="0"/>
    <x v="0"/>
    <n v="3828"/>
    <x v="7"/>
    <s v="B"/>
    <s v="Gold &amp; Diamond Rotation SR"/>
    <d v="2023-10-01T00:00:00"/>
    <s v="FY 2023-24"/>
    <n v="92.92"/>
    <n v="6000"/>
    <n v="557520"/>
    <n v="5777.62"/>
    <n v="536856.45039999997"/>
    <n v="19.68"/>
    <n v="106857"/>
    <n v="0"/>
    <n v="0"/>
    <n v="19.68"/>
    <n v="106857"/>
  </r>
  <r>
    <x v="0"/>
    <x v="0"/>
    <n v="4315"/>
    <x v="8"/>
    <s v="B"/>
    <s v="Gold &amp; Diamond Rotation SR"/>
    <d v="2023-10-01T00:00:00"/>
    <s v="FY 2023-24"/>
    <n v="92.92"/>
    <n v="6000"/>
    <n v="557520"/>
    <n v="5777.62"/>
    <n v="536856.45039999997"/>
    <n v="18.57"/>
    <n v="106214"/>
    <n v="0"/>
    <n v="0"/>
    <n v="18.57"/>
    <n v="106214"/>
  </r>
  <r>
    <x v="0"/>
    <x v="0"/>
    <n v="4672"/>
    <x v="9"/>
    <s v="B"/>
    <s v="Gold &amp; Diamond Rotation SR"/>
    <d v="2023-10-01T00:00:00"/>
    <s v="FY 2023-24"/>
    <n v="92.92"/>
    <n v="6000"/>
    <n v="557520"/>
    <n v="5777.62"/>
    <n v="536856.45039999997"/>
    <n v="4.17"/>
    <n v="25584"/>
    <n v="0"/>
    <n v="0"/>
    <n v="4.17"/>
    <n v="25584"/>
  </r>
  <r>
    <x v="0"/>
    <x v="0"/>
    <n v="4589"/>
    <x v="10"/>
    <s v="B"/>
    <s v="Gold &amp; Diamond Rotation SR"/>
    <d v="2023-10-01T00:00:00"/>
    <s v="FY 2023-24"/>
    <n v="92.92"/>
    <n v="6000"/>
    <n v="557520"/>
    <n v="5777.62"/>
    <n v="536856.45039999997"/>
    <n v="21.95"/>
    <n v="122464.9"/>
    <n v="0"/>
    <n v="0"/>
    <n v="21.95"/>
    <n v="122464.9"/>
  </r>
  <r>
    <x v="0"/>
    <x v="0"/>
    <n v="4578"/>
    <x v="11"/>
    <s v="B"/>
    <s v="Gold &amp; Diamond Rotation SR"/>
    <d v="2023-10-01T00:00:00"/>
    <s v="FY 2023-24"/>
    <n v="92.92"/>
    <n v="6000"/>
    <n v="557520"/>
    <n v="5777.62"/>
    <n v="536856.45039999997"/>
    <n v="10.66"/>
    <n v="67278"/>
    <n v="0"/>
    <n v="0"/>
    <n v="10.66"/>
    <n v="67278"/>
  </r>
  <r>
    <x v="0"/>
    <x v="0"/>
    <n v="4088"/>
    <x v="12"/>
    <s v="B"/>
    <s v="Gold &amp; Diamond Rotation SR"/>
    <d v="2023-10-01T00:00:00"/>
    <s v="FY 2023-24"/>
    <n v="92.92"/>
    <n v="6000"/>
    <n v="557520"/>
    <n v="5777.62"/>
    <n v="536856.45039999997"/>
    <n v="12.48"/>
    <n v="65132"/>
    <n v="0"/>
    <n v="0"/>
    <n v="12.48"/>
    <n v="65132"/>
  </r>
  <r>
    <x v="0"/>
    <x v="0"/>
    <n v="4313"/>
    <x v="13"/>
    <s v="B"/>
    <s v="Gold &amp; Diamond Rotation SR"/>
    <d v="2023-10-01T00:00:00"/>
    <s v="FY 2023-24"/>
    <n v="92.92"/>
    <n v="6000"/>
    <n v="557520"/>
    <n v="5777.62"/>
    <n v="536856.45039999997"/>
    <n v="16.68"/>
    <n v="89611"/>
    <n v="2.23"/>
    <n v="12170"/>
    <n v="14.45"/>
    <n v="89611"/>
  </r>
  <r>
    <x v="0"/>
    <x v="0"/>
    <n v="3447"/>
    <x v="14"/>
    <s v="B"/>
    <s v="Gold &amp; Diamond Rotation SR"/>
    <d v="2023-10-01T00:00:00"/>
    <s v="FY 2023-24"/>
    <n v="92.92"/>
    <n v="6000"/>
    <n v="557520"/>
    <n v="5777.62"/>
    <n v="536856.45039999997"/>
    <n v="9.19"/>
    <n v="58323"/>
    <n v="0"/>
    <n v="0"/>
    <n v="9.19"/>
    <n v="58323"/>
  </r>
  <r>
    <x v="0"/>
    <x v="0"/>
    <n v="3967"/>
    <x v="15"/>
    <s v="B"/>
    <s v="Gold &amp; Diamond Rotation SR"/>
    <d v="2023-10-01T00:00:00"/>
    <s v="FY 2023-24"/>
    <n v="92.92"/>
    <n v="6000"/>
    <n v="557520"/>
    <n v="5777.62"/>
    <n v="536856.45039999997"/>
    <n v="20.14"/>
    <n v="96076"/>
    <n v="2.16"/>
    <n v="13195"/>
    <n v="17.98"/>
    <n v="96076"/>
  </r>
  <r>
    <x v="0"/>
    <x v="0"/>
    <n v="3250"/>
    <x v="16"/>
    <s v="B"/>
    <s v="Gold &amp; Diamond Rotation SR"/>
    <d v="2023-10-01T00:00:00"/>
    <s v="FY 2023-24"/>
    <n v="92.92"/>
    <n v="6000"/>
    <n v="557520"/>
    <n v="5777.62"/>
    <n v="536856.45039999997"/>
    <n v="15.36"/>
    <n v="93707"/>
    <n v="0"/>
    <n v="0"/>
    <n v="15.36"/>
    <n v="93707"/>
  </r>
  <r>
    <x v="0"/>
    <x v="0"/>
    <n v="4950"/>
    <x v="17"/>
    <s v="A"/>
    <s v="Gold &amp; Diamond Rotation SR"/>
    <d v="2023-10-01T00:00:00"/>
    <s v="FY 2023-24"/>
    <n v="111.51"/>
    <n v="6000"/>
    <n v="669060"/>
    <n v="5777.62"/>
    <n v="644262.40619999997"/>
    <n v="37.64"/>
    <n v="215291"/>
    <n v="0"/>
    <n v="0"/>
    <n v="37.64"/>
    <n v="215291"/>
  </r>
  <r>
    <x v="0"/>
    <x v="0"/>
    <n v="4747"/>
    <x v="18"/>
    <s v="A"/>
    <s v="Gold &amp; Diamond Rotation SR"/>
    <d v="2023-10-01T00:00:00"/>
    <s v="FY 2023-24"/>
    <n v="111.51"/>
    <n v="6000"/>
    <n v="669060"/>
    <n v="5777.62"/>
    <n v="644262.40619999997"/>
    <n v="8.51"/>
    <n v="48624"/>
    <n v="0"/>
    <n v="0"/>
    <n v="8.51"/>
    <n v="48624"/>
  </r>
  <r>
    <x v="0"/>
    <x v="0"/>
    <n v="3925"/>
    <x v="19"/>
    <s v="A"/>
    <s v="Gold &amp; Diamond Rotation SR"/>
    <d v="2023-10-01T00:00:00"/>
    <s v="FY 2023-24"/>
    <n v="111.51"/>
    <n v="6000"/>
    <n v="669060"/>
    <n v="5777.62"/>
    <n v="644262.40619999997"/>
    <n v="14.54"/>
    <n v="73797"/>
    <n v="2.38"/>
    <n v="14714"/>
    <n v="12.16"/>
    <n v="73797"/>
  </r>
  <r>
    <x v="0"/>
    <x v="0"/>
    <n v="3552"/>
    <x v="20"/>
    <s v="A"/>
    <s v="Gold &amp; Diamond Rotation SR"/>
    <d v="2023-10-01T00:00:00"/>
    <s v="FY 2023-24"/>
    <n v="111.51"/>
    <n v="6000"/>
    <n v="669060"/>
    <n v="5777.62"/>
    <n v="644262.40619999997"/>
    <n v="24.91"/>
    <n v="137133"/>
    <n v="0"/>
    <n v="0"/>
    <n v="24.91"/>
    <n v="137133"/>
  </r>
  <r>
    <x v="0"/>
    <x v="0"/>
    <n v="799"/>
    <x v="21"/>
    <s v="A"/>
    <s v="Gold &amp; Diamond Rotation SR"/>
    <d v="2023-10-01T00:00:00"/>
    <s v="FY 2023-24"/>
    <n v="111.51"/>
    <n v="6000"/>
    <n v="669060"/>
    <n v="5777.62"/>
    <n v="644262.40619999997"/>
    <n v="7.67"/>
    <n v="48637"/>
    <n v="0"/>
    <n v="0"/>
    <n v="7.67"/>
    <n v="48637"/>
  </r>
  <r>
    <x v="0"/>
    <x v="1"/>
    <n v="5002"/>
    <x v="0"/>
    <s v="C"/>
    <s v="Gold &amp; Diamond Rotation SR"/>
    <d v="2023-10-01T00:00:00"/>
    <s v="FY 2023-24"/>
    <n v="885.12"/>
    <n v="6000"/>
    <n v="5310720"/>
    <n v="6089.48"/>
    <n v="5389920.5376000004"/>
    <n v="175.65"/>
    <n v="1083586.1000000001"/>
    <n v="0"/>
    <n v="0"/>
    <n v="175.65"/>
    <n v="1083586.1000000001"/>
  </r>
  <r>
    <x v="0"/>
    <x v="1"/>
    <n v="4907"/>
    <x v="1"/>
    <s v="C"/>
    <s v="Gold &amp; Diamond Rotation SR"/>
    <d v="2023-10-01T00:00:00"/>
    <s v="FY 2023-24"/>
    <n v="885.12"/>
    <n v="6000"/>
    <n v="5310720"/>
    <n v="6089.48"/>
    <n v="5389920.5376000004"/>
    <n v="197.08"/>
    <n v="1197055.99"/>
    <n v="0"/>
    <n v="0"/>
    <n v="197.08"/>
    <n v="1197055.99"/>
  </r>
  <r>
    <x v="0"/>
    <x v="1"/>
    <n v="5101"/>
    <x v="2"/>
    <s v="B"/>
    <s v="Gold &amp; Diamond Rotation SR"/>
    <d v="2023-10-01T00:00:00"/>
    <s v="FY 2023-24"/>
    <n v="1106.1500000000001"/>
    <n v="6000"/>
    <n v="6636900"/>
    <n v="6089.48"/>
    <n v="6735878.3020000001"/>
    <n v="267.60000000000002"/>
    <n v="1600591.76"/>
    <n v="0"/>
    <n v="0"/>
    <n v="267.60000000000002"/>
    <n v="1600591.76"/>
  </r>
  <r>
    <x v="0"/>
    <x v="1"/>
    <n v="5100"/>
    <x v="3"/>
    <s v="B"/>
    <s v="Gold &amp; Diamond Rotation SR"/>
    <d v="2023-10-01T00:00:00"/>
    <s v="FY 2023-24"/>
    <n v="1106.1500000000001"/>
    <n v="6000"/>
    <n v="6636900"/>
    <n v="6089.48"/>
    <n v="6735878.3020000001"/>
    <n v="274.27"/>
    <n v="1608935.35"/>
    <n v="15.5"/>
    <n v="93742"/>
    <n v="258.77"/>
    <n v="1608935.35"/>
  </r>
  <r>
    <x v="0"/>
    <x v="1"/>
    <n v="5068"/>
    <x v="4"/>
    <s v="B"/>
    <s v="Gold &amp; Diamond Rotation SR"/>
    <d v="2023-10-01T00:00:00"/>
    <s v="FY 2023-24"/>
    <n v="1106.1500000000001"/>
    <n v="6000"/>
    <n v="6636900"/>
    <n v="6089.48"/>
    <n v="6735878.3020000001"/>
    <n v="359.39"/>
    <n v="2211658.33"/>
    <n v="0"/>
    <n v="0"/>
    <n v="359.39"/>
    <n v="2211658.33"/>
  </r>
  <r>
    <x v="0"/>
    <x v="1"/>
    <n v="4987"/>
    <x v="5"/>
    <s v="B"/>
    <s v="Gold &amp; Diamond Rotation SR"/>
    <d v="2023-10-01T00:00:00"/>
    <s v="FY 2023-24"/>
    <n v="1106.1500000000001"/>
    <n v="6000"/>
    <n v="6636900"/>
    <n v="6089.48"/>
    <n v="6735878.3020000001"/>
    <n v="107.84"/>
    <n v="653929.1"/>
    <n v="0"/>
    <n v="0"/>
    <n v="107.84"/>
    <n v="653929.1"/>
  </r>
  <r>
    <x v="0"/>
    <x v="1"/>
    <n v="4859"/>
    <x v="6"/>
    <s v="B"/>
    <s v="Gold &amp; Diamond Rotation SR"/>
    <d v="2023-10-01T00:00:00"/>
    <s v="FY 2023-24"/>
    <n v="1106.1500000000001"/>
    <n v="6000"/>
    <n v="6636900"/>
    <n v="6089.48"/>
    <n v="6735878.3020000001"/>
    <n v="236.67"/>
    <n v="1424286.12"/>
    <n v="0"/>
    <n v="0"/>
    <n v="236.67"/>
    <n v="1424286.12"/>
  </r>
  <r>
    <x v="0"/>
    <x v="1"/>
    <n v="3828"/>
    <x v="7"/>
    <s v="B"/>
    <s v="Gold &amp; Diamond Rotation SR"/>
    <d v="2023-10-01T00:00:00"/>
    <s v="FY 2023-24"/>
    <n v="1106.1500000000001"/>
    <n v="6000"/>
    <n v="6636900"/>
    <n v="6089.48"/>
    <n v="6735878.3020000001"/>
    <n v="236.16"/>
    <n v="1435629.97"/>
    <n v="0"/>
    <n v="0"/>
    <n v="236.16"/>
    <n v="1435629.97"/>
  </r>
  <r>
    <x v="0"/>
    <x v="1"/>
    <n v="4315"/>
    <x v="8"/>
    <s v="B"/>
    <s v="Gold &amp; Diamond Rotation SR"/>
    <d v="2023-10-01T00:00:00"/>
    <s v="FY 2023-24"/>
    <n v="1106.1500000000001"/>
    <n v="6000"/>
    <n v="6636900"/>
    <n v="6089.48"/>
    <n v="6735878.3020000001"/>
    <n v="277.20999999999998"/>
    <n v="1691309.8"/>
    <n v="0"/>
    <n v="0"/>
    <n v="277.20999999999998"/>
    <n v="1691309.8"/>
  </r>
  <r>
    <x v="0"/>
    <x v="1"/>
    <n v="4672"/>
    <x v="9"/>
    <s v="B"/>
    <s v="Gold &amp; Diamond Rotation SR"/>
    <d v="2023-10-01T00:00:00"/>
    <s v="FY 2023-24"/>
    <n v="1106.1500000000001"/>
    <n v="6000"/>
    <n v="6636900"/>
    <n v="6089.48"/>
    <n v="6735878.3020000001"/>
    <n v="314.11"/>
    <n v="1914339.21"/>
    <n v="0"/>
    <n v="0"/>
    <n v="314.11"/>
    <n v="1914339.21"/>
  </r>
  <r>
    <x v="0"/>
    <x v="1"/>
    <n v="4589"/>
    <x v="10"/>
    <s v="B"/>
    <s v="Gold &amp; Diamond Rotation SR"/>
    <d v="2023-10-01T00:00:00"/>
    <s v="FY 2023-24"/>
    <n v="1106.1500000000001"/>
    <n v="6000"/>
    <n v="6636900"/>
    <n v="6089.48"/>
    <n v="6735878.3020000001"/>
    <n v="431.43"/>
    <n v="2587773.79"/>
    <n v="0"/>
    <n v="0"/>
    <n v="431.43"/>
    <n v="2587773.79"/>
  </r>
  <r>
    <x v="0"/>
    <x v="1"/>
    <n v="4578"/>
    <x v="11"/>
    <s v="B"/>
    <s v="Gold &amp; Diamond Rotation SR"/>
    <d v="2023-10-01T00:00:00"/>
    <s v="FY 2023-24"/>
    <n v="1106.1500000000001"/>
    <n v="6000"/>
    <n v="6636900"/>
    <n v="6089.48"/>
    <n v="6735878.3020000001"/>
    <n v="207.45"/>
    <n v="1260120.7"/>
    <n v="0"/>
    <n v="0"/>
    <n v="207.45"/>
    <n v="1260120.7"/>
  </r>
  <r>
    <x v="0"/>
    <x v="1"/>
    <n v="4088"/>
    <x v="12"/>
    <s v="B"/>
    <s v="Gold &amp; Diamond Rotation SR"/>
    <d v="2023-10-01T00:00:00"/>
    <s v="FY 2023-24"/>
    <n v="1106.1500000000001"/>
    <n v="6000"/>
    <n v="6636900"/>
    <n v="6089.48"/>
    <n v="6735878.3020000001"/>
    <n v="449.04"/>
    <n v="2750359.8"/>
    <n v="0"/>
    <n v="0"/>
    <n v="449.04"/>
    <n v="2750359.8"/>
  </r>
  <r>
    <x v="0"/>
    <x v="1"/>
    <n v="4313"/>
    <x v="13"/>
    <s v="B"/>
    <s v="Gold &amp; Diamond Rotation SR"/>
    <d v="2023-10-01T00:00:00"/>
    <s v="FY 2023-24"/>
    <n v="1106.1500000000001"/>
    <n v="6000"/>
    <n v="6636900"/>
    <n v="6089.48"/>
    <n v="6735878.3020000001"/>
    <n v="301.81"/>
    <n v="1837295.03"/>
    <n v="0"/>
    <n v="0"/>
    <n v="301.81"/>
    <n v="1837295.03"/>
  </r>
  <r>
    <x v="0"/>
    <x v="1"/>
    <n v="3447"/>
    <x v="14"/>
    <s v="B"/>
    <s v="Gold &amp; Diamond Rotation SR"/>
    <d v="2023-10-01T00:00:00"/>
    <s v="FY 2023-24"/>
    <n v="1106.1500000000001"/>
    <n v="6000"/>
    <n v="6636900"/>
    <n v="6089.48"/>
    <n v="6735878.3020000001"/>
    <n v="114.9"/>
    <n v="693456.56"/>
    <n v="0"/>
    <n v="0"/>
    <n v="114.9"/>
    <n v="693456.56"/>
  </r>
  <r>
    <x v="0"/>
    <x v="1"/>
    <n v="3967"/>
    <x v="15"/>
    <s v="B"/>
    <s v="Gold &amp; Diamond Rotation SR"/>
    <d v="2023-10-01T00:00:00"/>
    <s v="FY 2023-24"/>
    <n v="1106.1500000000001"/>
    <n v="6000"/>
    <n v="6636900"/>
    <n v="6089.48"/>
    <n v="6735878.3020000001"/>
    <n v="482.07"/>
    <n v="2920851.27"/>
    <n v="0"/>
    <n v="0"/>
    <n v="482.07"/>
    <n v="2920851.27"/>
  </r>
  <r>
    <x v="0"/>
    <x v="1"/>
    <n v="3250"/>
    <x v="16"/>
    <s v="B"/>
    <s v="Gold &amp; Diamond Rotation SR"/>
    <d v="2023-10-01T00:00:00"/>
    <s v="FY 2023-24"/>
    <n v="1106.1500000000001"/>
    <n v="6000"/>
    <n v="6636900"/>
    <n v="6089.48"/>
    <n v="6735878.3020000001"/>
    <n v="189.4"/>
    <n v="1145888.2"/>
    <n v="2.76"/>
    <n v="16737"/>
    <n v="186.64"/>
    <n v="1145888.2"/>
  </r>
  <r>
    <x v="0"/>
    <x v="1"/>
    <n v="4950"/>
    <x v="17"/>
    <s v="A"/>
    <s v="Gold &amp; Diamond Rotation SR"/>
    <d v="2023-10-01T00:00:00"/>
    <s v="FY 2023-24"/>
    <n v="1327.51"/>
    <n v="6000"/>
    <n v="7965060"/>
    <n v="6089.48"/>
    <n v="8083845.5948000001"/>
    <n v="162.19999999999999"/>
    <n v="986895"/>
    <n v="0"/>
    <n v="0"/>
    <n v="162.19999999999999"/>
    <n v="986895"/>
  </r>
  <r>
    <x v="0"/>
    <x v="1"/>
    <n v="4747"/>
    <x v="18"/>
    <s v="A"/>
    <s v="Gold &amp; Diamond Rotation SR"/>
    <d v="2023-10-01T00:00:00"/>
    <s v="FY 2023-24"/>
    <n v="1327.51"/>
    <n v="6000"/>
    <n v="7965060"/>
    <n v="6089.48"/>
    <n v="8083845.5948000001"/>
    <n v="390.04"/>
    <n v="2121563.96"/>
    <n v="40.43"/>
    <n v="253771.8"/>
    <n v="349.61"/>
    <n v="2121563.96"/>
  </r>
  <r>
    <x v="0"/>
    <x v="1"/>
    <n v="3925"/>
    <x v="19"/>
    <s v="A"/>
    <s v="Gold &amp; Diamond Rotation SR"/>
    <d v="2023-10-01T00:00:00"/>
    <s v="FY 2023-24"/>
    <n v="1327.51"/>
    <n v="6000"/>
    <n v="7965060"/>
    <n v="6089.48"/>
    <n v="8083845.5948000001"/>
    <n v="219.34"/>
    <n v="1324402.92"/>
    <n v="0"/>
    <n v="0"/>
    <n v="219.34"/>
    <n v="1324402.92"/>
  </r>
  <r>
    <x v="0"/>
    <x v="1"/>
    <n v="3552"/>
    <x v="20"/>
    <s v="A"/>
    <s v="Gold &amp; Diamond Rotation SR"/>
    <d v="2023-10-01T00:00:00"/>
    <s v="FY 2023-24"/>
    <n v="1327.51"/>
    <n v="6000"/>
    <n v="7965060"/>
    <n v="6089.48"/>
    <n v="8083845.5948000001"/>
    <n v="161.33000000000001"/>
    <n v="993037.42"/>
    <n v="0"/>
    <n v="0"/>
    <n v="161.33000000000001"/>
    <n v="993037.42"/>
  </r>
  <r>
    <x v="0"/>
    <x v="1"/>
    <n v="799"/>
    <x v="21"/>
    <s v="A"/>
    <s v="Gold &amp; Diamond Rotation SR"/>
    <d v="2023-10-01T00:00:00"/>
    <s v="FY 2023-24"/>
    <n v="1327.51"/>
    <n v="6000"/>
    <n v="7965060"/>
    <n v="6089.48"/>
    <n v="8083845.5948000001"/>
    <n v="244.92"/>
    <n v="1508066.24"/>
    <n v="0"/>
    <n v="0"/>
    <n v="244.92"/>
    <n v="1508066.24"/>
  </r>
  <r>
    <x v="0"/>
    <x v="2"/>
    <n v="5002"/>
    <x v="0"/>
    <s v="C"/>
    <s v="Gold &amp; Diamond Rotation SR"/>
    <d v="2023-10-01T00:00:00"/>
    <s v="FY 2023-24"/>
    <n v="113.3"/>
    <n v="5700"/>
    <n v="645810"/>
    <n v="5762.12"/>
    <n v="652848.196"/>
    <n v="86.59"/>
    <n v="497316"/>
    <n v="0"/>
    <n v="0"/>
    <n v="86.59"/>
    <n v="497316"/>
  </r>
  <r>
    <x v="0"/>
    <x v="2"/>
    <n v="4907"/>
    <x v="1"/>
    <s v="C"/>
    <s v="Gold &amp; Diamond Rotation SR"/>
    <d v="2023-10-01T00:00:00"/>
    <s v="FY 2023-24"/>
    <n v="113.3"/>
    <n v="5700"/>
    <n v="645810"/>
    <n v="5762.12"/>
    <n v="652848.196"/>
    <n v="88.65"/>
    <n v="512230"/>
    <n v="0"/>
    <n v="0"/>
    <n v="88.65"/>
    <n v="512230"/>
  </r>
  <r>
    <x v="0"/>
    <x v="2"/>
    <n v="5101"/>
    <x v="2"/>
    <s v="B"/>
    <s v="Gold &amp; Diamond Rotation SR"/>
    <d v="2023-10-01T00:00:00"/>
    <s v="FY 2023-24"/>
    <n v="141.59"/>
    <n v="5700"/>
    <n v="807063"/>
    <n v="5762.12"/>
    <n v="815858.57079999999"/>
    <n v="48.04"/>
    <n v="277609"/>
    <n v="0"/>
    <n v="0"/>
    <n v="48.04"/>
    <n v="277609"/>
  </r>
  <r>
    <x v="0"/>
    <x v="2"/>
    <n v="5100"/>
    <x v="3"/>
    <s v="B"/>
    <s v="Gold &amp; Diamond Rotation SR"/>
    <d v="2023-10-01T00:00:00"/>
    <s v="FY 2023-24"/>
    <n v="141.59"/>
    <n v="5700"/>
    <n v="807063"/>
    <n v="5762.12"/>
    <n v="815858.57079999999"/>
    <n v="84.6"/>
    <n v="486527"/>
    <n v="0"/>
    <n v="0"/>
    <n v="84.6"/>
    <n v="486527"/>
  </r>
  <r>
    <x v="0"/>
    <x v="2"/>
    <n v="5068"/>
    <x v="4"/>
    <s v="B"/>
    <s v="Gold &amp; Diamond Rotation SR"/>
    <d v="2023-10-01T00:00:00"/>
    <s v="FY 2023-24"/>
    <n v="141.59"/>
    <n v="5700"/>
    <n v="807063"/>
    <n v="5762.12"/>
    <n v="815858.57079999999"/>
    <n v="42.58"/>
    <n v="244343"/>
    <n v="0"/>
    <n v="0"/>
    <n v="42.58"/>
    <n v="244343"/>
  </r>
  <r>
    <x v="0"/>
    <x v="2"/>
    <n v="4987"/>
    <x v="5"/>
    <s v="B"/>
    <s v="Gold &amp; Diamond Rotation SR"/>
    <d v="2023-10-01T00:00:00"/>
    <s v="FY 2023-24"/>
    <n v="141.59"/>
    <n v="5700"/>
    <n v="807063"/>
    <n v="5762.12"/>
    <n v="815858.57079999999"/>
    <n v="114.14"/>
    <n v="654177"/>
    <n v="0"/>
    <n v="0"/>
    <n v="114.14"/>
    <n v="654177"/>
  </r>
  <r>
    <x v="0"/>
    <x v="2"/>
    <n v="4859"/>
    <x v="6"/>
    <s v="B"/>
    <s v="Gold &amp; Diamond Rotation SR"/>
    <d v="2023-10-01T00:00:00"/>
    <s v="FY 2023-24"/>
    <n v="141.59"/>
    <n v="5700"/>
    <n v="807063"/>
    <n v="5762.12"/>
    <n v="815858.57079999999"/>
    <n v="72.11"/>
    <n v="413037"/>
    <n v="0"/>
    <n v="0"/>
    <n v="72.11"/>
    <n v="413037"/>
  </r>
  <r>
    <x v="0"/>
    <x v="2"/>
    <n v="3828"/>
    <x v="7"/>
    <s v="B"/>
    <s v="Gold &amp; Diamond Rotation SR"/>
    <d v="2023-10-01T00:00:00"/>
    <s v="FY 2023-24"/>
    <n v="141.59"/>
    <n v="5700"/>
    <n v="807063"/>
    <n v="5762.12"/>
    <n v="815858.57079999999"/>
    <n v="80.08"/>
    <n v="461732.7"/>
    <n v="0"/>
    <n v="0"/>
    <n v="80.08"/>
    <n v="461732.7"/>
  </r>
  <r>
    <x v="0"/>
    <x v="2"/>
    <n v="4315"/>
    <x v="8"/>
    <s v="B"/>
    <s v="Gold &amp; Diamond Rotation SR"/>
    <d v="2023-10-01T00:00:00"/>
    <s v="FY 2023-24"/>
    <n v="141.59"/>
    <n v="5700"/>
    <n v="807063"/>
    <n v="5762.12"/>
    <n v="815858.57079999999"/>
    <n v="103.12"/>
    <n v="593600"/>
    <n v="0"/>
    <n v="0"/>
    <n v="103.12"/>
    <n v="593600"/>
  </r>
  <r>
    <x v="0"/>
    <x v="2"/>
    <n v="4672"/>
    <x v="9"/>
    <s v="B"/>
    <s v="Gold &amp; Diamond Rotation SR"/>
    <d v="2023-10-01T00:00:00"/>
    <s v="FY 2023-24"/>
    <n v="141.59"/>
    <n v="5700"/>
    <n v="807063"/>
    <n v="5762.12"/>
    <n v="815858.57079999999"/>
    <n v="70.650000000000006"/>
    <n v="405684"/>
    <n v="0"/>
    <n v="0"/>
    <n v="70.650000000000006"/>
    <n v="405684"/>
  </r>
  <r>
    <x v="0"/>
    <x v="2"/>
    <n v="4589"/>
    <x v="10"/>
    <s v="B"/>
    <s v="Gold &amp; Diamond Rotation SR"/>
    <d v="2023-10-01T00:00:00"/>
    <s v="FY 2023-24"/>
    <n v="141.59"/>
    <n v="5700"/>
    <n v="807063"/>
    <n v="5762.12"/>
    <n v="815858.57079999999"/>
    <n v="92.95"/>
    <n v="538004"/>
    <n v="0"/>
    <n v="0"/>
    <n v="92.95"/>
    <n v="538004"/>
  </r>
  <r>
    <x v="0"/>
    <x v="2"/>
    <n v="4578"/>
    <x v="11"/>
    <s v="B"/>
    <s v="Gold &amp; Diamond Rotation SR"/>
    <d v="2023-10-01T00:00:00"/>
    <s v="FY 2023-24"/>
    <n v="141.59"/>
    <n v="5700"/>
    <n v="807063"/>
    <n v="5762.12"/>
    <n v="815858.57079999999"/>
    <n v="76.08"/>
    <n v="439357"/>
    <n v="0"/>
    <n v="0"/>
    <n v="76.08"/>
    <n v="439357"/>
  </r>
  <r>
    <x v="0"/>
    <x v="2"/>
    <n v="4088"/>
    <x v="12"/>
    <s v="B"/>
    <s v="Gold &amp; Diamond Rotation SR"/>
    <d v="2023-10-01T00:00:00"/>
    <s v="FY 2023-24"/>
    <n v="141.59"/>
    <n v="5700"/>
    <n v="807063"/>
    <n v="5762.12"/>
    <n v="815858.57079999999"/>
    <n v="125.16"/>
    <n v="719920"/>
    <n v="0"/>
    <n v="0"/>
    <n v="125.16"/>
    <n v="719920"/>
  </r>
  <r>
    <x v="0"/>
    <x v="2"/>
    <n v="4313"/>
    <x v="13"/>
    <s v="B"/>
    <s v="Gold &amp; Diamond Rotation SR"/>
    <d v="2023-10-01T00:00:00"/>
    <s v="FY 2023-24"/>
    <n v="141.59"/>
    <n v="5700"/>
    <n v="807063"/>
    <n v="5762.12"/>
    <n v="815858.57079999999"/>
    <n v="18.489999999999998"/>
    <n v="105871"/>
    <n v="0"/>
    <n v="0"/>
    <n v="18.489999999999998"/>
    <n v="105871"/>
  </r>
  <r>
    <x v="0"/>
    <x v="2"/>
    <n v="3447"/>
    <x v="14"/>
    <s v="B"/>
    <s v="Gold &amp; Diamond Rotation SR"/>
    <d v="2023-10-01T00:00:00"/>
    <s v="FY 2023-24"/>
    <n v="141.59"/>
    <n v="5700"/>
    <n v="807063"/>
    <n v="5762.12"/>
    <n v="815858.57079999999"/>
    <n v="127.23"/>
    <n v="733198"/>
    <n v="0"/>
    <n v="0"/>
    <n v="127.23"/>
    <n v="733198"/>
  </r>
  <r>
    <x v="0"/>
    <x v="2"/>
    <n v="3967"/>
    <x v="15"/>
    <s v="B"/>
    <s v="Gold &amp; Diamond Rotation SR"/>
    <d v="2023-10-01T00:00:00"/>
    <s v="FY 2023-24"/>
    <n v="141.59"/>
    <n v="5700"/>
    <n v="807063"/>
    <n v="5762.12"/>
    <n v="815858.57079999999"/>
    <n v="48.1"/>
    <n v="276810.40000000002"/>
    <n v="0"/>
    <n v="0"/>
    <n v="48.1"/>
    <n v="276810.40000000002"/>
  </r>
  <r>
    <x v="0"/>
    <x v="2"/>
    <n v="3250"/>
    <x v="16"/>
    <s v="B"/>
    <s v="Gold &amp; Diamond Rotation SR"/>
    <d v="2023-10-01T00:00:00"/>
    <s v="FY 2023-24"/>
    <n v="141.59"/>
    <n v="5700"/>
    <n v="807063"/>
    <n v="5762.12"/>
    <n v="815858.57079999999"/>
    <n v="264.61"/>
    <n v="1531066"/>
    <n v="0"/>
    <n v="0"/>
    <n v="264.61"/>
    <n v="1531066"/>
  </r>
  <r>
    <x v="0"/>
    <x v="2"/>
    <n v="4950"/>
    <x v="17"/>
    <s v="A"/>
    <s v="Gold &amp; Diamond Rotation SR"/>
    <d v="2023-10-01T00:00:00"/>
    <s v="FY 2023-24"/>
    <n v="169.92"/>
    <n v="5700"/>
    <n v="968544"/>
    <n v="5762.12"/>
    <n v="979099.43039999995"/>
    <n v="109.6"/>
    <n v="632749"/>
    <n v="0"/>
    <n v="0"/>
    <n v="109.6"/>
    <n v="632749"/>
  </r>
  <r>
    <x v="0"/>
    <x v="2"/>
    <n v="4747"/>
    <x v="18"/>
    <s v="A"/>
    <s v="Gold &amp; Diamond Rotation SR"/>
    <d v="2023-10-01T00:00:00"/>
    <s v="FY 2023-24"/>
    <n v="169.92"/>
    <n v="5700"/>
    <n v="968544"/>
    <n v="5762.12"/>
    <n v="979099.43039999995"/>
    <n v="48.06"/>
    <n v="276243"/>
    <n v="0"/>
    <n v="0"/>
    <n v="48.06"/>
    <n v="276243"/>
  </r>
  <r>
    <x v="0"/>
    <x v="2"/>
    <n v="3925"/>
    <x v="19"/>
    <s v="A"/>
    <s v="Gold &amp; Diamond Rotation SR"/>
    <d v="2023-10-01T00:00:00"/>
    <s v="FY 2023-24"/>
    <n v="169.92"/>
    <n v="5700"/>
    <n v="968544"/>
    <n v="5762.12"/>
    <n v="979099.43039999995"/>
    <n v="59.62"/>
    <n v="344673"/>
    <n v="0"/>
    <n v="0"/>
    <n v="59.62"/>
    <n v="344673"/>
  </r>
  <r>
    <x v="0"/>
    <x v="2"/>
    <n v="3552"/>
    <x v="20"/>
    <s v="A"/>
    <s v="Gold &amp; Diamond Rotation SR"/>
    <d v="2023-10-01T00:00:00"/>
    <s v="FY 2023-24"/>
    <n v="169.92"/>
    <n v="5700"/>
    <n v="968544"/>
    <n v="5762.12"/>
    <n v="979099.43039999995"/>
    <n v="65.069999999999993"/>
    <n v="376068"/>
    <n v="0"/>
    <n v="0"/>
    <n v="65.069999999999993"/>
    <n v="376068"/>
  </r>
  <r>
    <x v="0"/>
    <x v="2"/>
    <n v="799"/>
    <x v="21"/>
    <s v="A"/>
    <s v="Gold &amp; Diamond Rotation SR"/>
    <d v="2023-10-01T00:00:00"/>
    <s v="FY 2023-24"/>
    <n v="169.92"/>
    <n v="5700"/>
    <n v="968544"/>
    <n v="5762.12"/>
    <n v="979099.43039999995"/>
    <n v="86.14"/>
    <n v="494637"/>
    <n v="0"/>
    <n v="0"/>
    <n v="86.14"/>
    <n v="494637"/>
  </r>
  <r>
    <x v="0"/>
    <x v="3"/>
    <n v="5002"/>
    <x v="0"/>
    <s v="C"/>
    <s v="Gold &amp; Diamond Rotation SR"/>
    <d v="2023-10-01T00:00:00"/>
    <s v="FY 2023-24"/>
    <n v="7.43"/>
    <n v="75000"/>
    <n v="557250"/>
    <n v="75561.66"/>
    <n v="561423.13379999995"/>
    <n v="0.18"/>
    <n v="13500"/>
    <n v="0"/>
    <n v="0"/>
    <n v="0.18"/>
    <n v="13500"/>
  </r>
  <r>
    <x v="0"/>
    <x v="3"/>
    <n v="4907"/>
    <x v="1"/>
    <s v="C"/>
    <s v="Gold &amp; Diamond Rotation SR"/>
    <d v="2023-10-01T00:00:00"/>
    <s v="FY 2023-24"/>
    <n v="7.43"/>
    <n v="75000"/>
    <n v="557250"/>
    <n v="75561.66"/>
    <n v="561423.13379999995"/>
    <n v="1.0900000000000001"/>
    <n v="81750"/>
    <n v="0"/>
    <n v="0"/>
    <n v="1.0900000000000001"/>
    <n v="81750"/>
  </r>
  <r>
    <x v="0"/>
    <x v="3"/>
    <n v="5101"/>
    <x v="2"/>
    <s v="B"/>
    <s v="Gold &amp; Diamond Rotation SR"/>
    <d v="2023-10-01T00:00:00"/>
    <s v="FY 2023-24"/>
    <n v="9.2899999999999991"/>
    <n v="75000"/>
    <n v="696750"/>
    <n v="75561.66"/>
    <n v="701967.82140000002"/>
    <n v="0.68"/>
    <n v="40500"/>
    <n v="0.14000000000000001"/>
    <n v="10500"/>
    <n v="0.54"/>
    <n v="40500"/>
  </r>
  <r>
    <x v="0"/>
    <x v="3"/>
    <n v="5100"/>
    <x v="3"/>
    <s v="B"/>
    <s v="Gold &amp; Diamond Rotation SR"/>
    <d v="2023-10-01T00:00:00"/>
    <s v="FY 2023-24"/>
    <n v="9.2899999999999991"/>
    <n v="75000"/>
    <n v="696750"/>
    <n v="75561.66"/>
    <n v="701967.82140000002"/>
    <n v="0.42"/>
    <n v="31500"/>
    <n v="0"/>
    <n v="0"/>
    <n v="0.42"/>
    <n v="31500"/>
  </r>
  <r>
    <x v="0"/>
    <x v="3"/>
    <n v="5068"/>
    <x v="4"/>
    <s v="B"/>
    <s v="Gold &amp; Diamond Rotation SR"/>
    <d v="2023-10-01T00:00:00"/>
    <s v="FY 2023-24"/>
    <n v="9.2899999999999991"/>
    <n v="75000"/>
    <n v="696750"/>
    <n v="75561.66"/>
    <n v="701967.82140000002"/>
    <n v="0.15"/>
    <n v="11250"/>
    <n v="0"/>
    <n v="0"/>
    <n v="0.15"/>
    <n v="11250"/>
  </r>
  <r>
    <x v="0"/>
    <x v="3"/>
    <n v="4987"/>
    <x v="5"/>
    <s v="B"/>
    <s v="Gold &amp; Diamond Rotation SR"/>
    <d v="2023-10-01T00:00:00"/>
    <s v="FY 2023-24"/>
    <n v="9.2899999999999991"/>
    <n v="75000"/>
    <n v="696750"/>
    <n v="75561.66"/>
    <n v="701967.82140000002"/>
    <n v="2.0699999999999998"/>
    <n v="155250"/>
    <n v="0"/>
    <n v="0"/>
    <n v="2.0699999999999998"/>
    <n v="155250"/>
  </r>
  <r>
    <x v="0"/>
    <x v="3"/>
    <n v="4859"/>
    <x v="6"/>
    <s v="B"/>
    <s v="Gold &amp; Diamond Rotation SR"/>
    <d v="2023-10-01T00:00:00"/>
    <s v="FY 2023-24"/>
    <n v="9.2899999999999991"/>
    <n v="75000"/>
    <n v="696750"/>
    <n v="75561.66"/>
    <n v="701967.82140000002"/>
    <n v="1.97"/>
    <n v="147750"/>
    <n v="0"/>
    <n v="0"/>
    <n v="1.97"/>
    <n v="147750"/>
  </r>
  <r>
    <x v="0"/>
    <x v="3"/>
    <n v="3828"/>
    <x v="7"/>
    <s v="B"/>
    <s v="Gold &amp; Diamond Rotation SR"/>
    <d v="2023-10-01T00:00:00"/>
    <s v="FY 2023-24"/>
    <n v="9.2899999999999991"/>
    <n v="75000"/>
    <n v="696750"/>
    <n v="75561.66"/>
    <n v="701967.82140000002"/>
    <n v="2.61"/>
    <n v="198550"/>
    <n v="0"/>
    <n v="0"/>
    <n v="2.61"/>
    <n v="198550"/>
  </r>
  <r>
    <x v="0"/>
    <x v="3"/>
    <n v="4315"/>
    <x v="8"/>
    <s v="B"/>
    <s v="Gold &amp; Diamond Rotation SR"/>
    <d v="2023-10-01T00:00:00"/>
    <s v="FY 2023-24"/>
    <n v="9.2899999999999991"/>
    <n v="75000"/>
    <n v="696750"/>
    <n v="75561.66"/>
    <n v="701967.82140000002"/>
    <n v="1.38"/>
    <n v="105100"/>
    <n v="0"/>
    <n v="0"/>
    <n v="1.38"/>
    <n v="105100"/>
  </r>
  <r>
    <x v="0"/>
    <x v="3"/>
    <n v="4672"/>
    <x v="9"/>
    <s v="B"/>
    <s v="Gold &amp; Diamond Rotation SR"/>
    <d v="2023-10-01T00:00:00"/>
    <s v="FY 2023-24"/>
    <n v="9.2899999999999991"/>
    <n v="75000"/>
    <n v="696750"/>
    <n v="75561.66"/>
    <n v="701967.82140000002"/>
    <n v="0.52"/>
    <n v="43140"/>
    <n v="0"/>
    <n v="0"/>
    <n v="0.52"/>
    <n v="43140"/>
  </r>
  <r>
    <x v="0"/>
    <x v="3"/>
    <n v="4589"/>
    <x v="10"/>
    <s v="B"/>
    <s v="Gold &amp; Diamond Rotation SR"/>
    <d v="2023-10-01T00:00:00"/>
    <s v="FY 2023-24"/>
    <n v="9.2899999999999991"/>
    <n v="75000"/>
    <n v="696750"/>
    <n v="75561.66"/>
    <n v="701967.82140000002"/>
    <n v="3.97"/>
    <n v="297750"/>
    <n v="0"/>
    <n v="0"/>
    <n v="3.97"/>
    <n v="297750"/>
  </r>
  <r>
    <x v="0"/>
    <x v="3"/>
    <n v="4578"/>
    <x v="11"/>
    <s v="B"/>
    <s v="Gold &amp; Diamond Rotation SR"/>
    <d v="2023-10-01T00:00:00"/>
    <s v="FY 2023-24"/>
    <n v="9.2899999999999991"/>
    <n v="75000"/>
    <n v="696750"/>
    <n v="75561.66"/>
    <n v="701967.82140000002"/>
    <n v="0.7"/>
    <n v="52500"/>
    <n v="0"/>
    <n v="0"/>
    <n v="0.7"/>
    <n v="52500"/>
  </r>
  <r>
    <x v="0"/>
    <x v="3"/>
    <n v="4088"/>
    <x v="12"/>
    <s v="B"/>
    <s v="Gold &amp; Diamond Rotation SR"/>
    <d v="2023-10-01T00:00:00"/>
    <s v="FY 2023-24"/>
    <n v="9.2899999999999991"/>
    <n v="75000"/>
    <n v="696750"/>
    <n v="75561.66"/>
    <n v="701967.82140000002"/>
    <n v="0.78"/>
    <n v="58500"/>
    <n v="0"/>
    <n v="0"/>
    <n v="0.78"/>
    <n v="58500"/>
  </r>
  <r>
    <x v="0"/>
    <x v="3"/>
    <n v="4313"/>
    <x v="13"/>
    <s v="B"/>
    <s v="Gold &amp; Diamond Rotation SR"/>
    <d v="2023-10-01T00:00:00"/>
    <s v="FY 2023-24"/>
    <n v="9.2899999999999991"/>
    <n v="75000"/>
    <n v="696750"/>
    <n v="75561.66"/>
    <n v="701967.82140000002"/>
    <n v="0.94"/>
    <n v="63750"/>
    <n v="0.09"/>
    <n v="8730"/>
    <n v="0.85"/>
    <n v="63750"/>
  </r>
  <r>
    <x v="0"/>
    <x v="3"/>
    <n v="3447"/>
    <x v="14"/>
    <s v="B"/>
    <s v="Gold &amp; Diamond Rotation SR"/>
    <d v="2023-10-01T00:00:00"/>
    <s v="FY 2023-24"/>
    <n v="9.2899999999999991"/>
    <n v="75000"/>
    <n v="696750"/>
    <n v="75561.66"/>
    <n v="701967.82140000002"/>
    <n v="0.34"/>
    <n v="27900"/>
    <n v="0"/>
    <n v="0"/>
    <n v="0.34"/>
    <n v="27900"/>
  </r>
  <r>
    <x v="0"/>
    <x v="3"/>
    <n v="3967"/>
    <x v="15"/>
    <s v="B"/>
    <s v="Gold &amp; Diamond Rotation SR"/>
    <d v="2023-10-01T00:00:00"/>
    <s v="FY 2023-24"/>
    <n v="9.2899999999999991"/>
    <n v="75000"/>
    <n v="696750"/>
    <n v="75561.66"/>
    <n v="701967.82140000002"/>
    <n v="1.65"/>
    <n v="102750"/>
    <n v="0.28000000000000003"/>
    <n v="21000"/>
    <n v="1.37"/>
    <n v="102750"/>
  </r>
  <r>
    <x v="0"/>
    <x v="3"/>
    <n v="3250"/>
    <x v="16"/>
    <s v="B"/>
    <s v="Gold &amp; Diamond Rotation SR"/>
    <d v="2023-10-01T00:00:00"/>
    <s v="FY 2023-24"/>
    <n v="9.2899999999999991"/>
    <n v="75000"/>
    <n v="696750"/>
    <n v="75561.66"/>
    <n v="701967.82140000002"/>
    <n v="4.1900000000000004"/>
    <n v="314250"/>
    <n v="0"/>
    <n v="0"/>
    <n v="4.1900000000000004"/>
    <n v="314250"/>
  </r>
  <r>
    <x v="0"/>
    <x v="3"/>
    <n v="4950"/>
    <x v="17"/>
    <s v="A"/>
    <s v="Gold &amp; Diamond Rotation SR"/>
    <d v="2023-10-01T00:00:00"/>
    <s v="FY 2023-24"/>
    <n v="11.15"/>
    <n v="75000"/>
    <n v="836250"/>
    <n v="75561.66"/>
    <n v="842512.50899999996"/>
    <n v="6.05"/>
    <n v="456550"/>
    <n v="0"/>
    <n v="0"/>
    <n v="6.05"/>
    <n v="456550"/>
  </r>
  <r>
    <x v="0"/>
    <x v="3"/>
    <n v="4747"/>
    <x v="18"/>
    <s v="A"/>
    <s v="Gold &amp; Diamond Rotation SR"/>
    <d v="2023-10-01T00:00:00"/>
    <s v="FY 2023-24"/>
    <n v="11.15"/>
    <n v="75000"/>
    <n v="836250"/>
    <n v="75561.66"/>
    <n v="842512.50899999996"/>
    <n v="1.01"/>
    <n v="75750"/>
    <n v="0"/>
    <n v="0"/>
    <n v="1.01"/>
    <n v="75750"/>
  </r>
  <r>
    <x v="0"/>
    <x v="3"/>
    <n v="3925"/>
    <x v="19"/>
    <s v="A"/>
    <s v="Gold &amp; Diamond Rotation SR"/>
    <d v="2023-10-01T00:00:00"/>
    <s v="FY 2023-24"/>
    <n v="11.15"/>
    <n v="75000"/>
    <n v="836250"/>
    <n v="75561.66"/>
    <n v="842512.50899999996"/>
    <n v="1.3"/>
    <n v="87000"/>
    <n v="0.14000000000000001"/>
    <n v="10500"/>
    <n v="1.1599999999999999"/>
    <n v="87000"/>
  </r>
  <r>
    <x v="0"/>
    <x v="3"/>
    <n v="3552"/>
    <x v="20"/>
    <s v="A"/>
    <s v="Gold &amp; Diamond Rotation SR"/>
    <d v="2023-10-01T00:00:00"/>
    <s v="FY 2023-24"/>
    <n v="11.15"/>
    <n v="75000"/>
    <n v="836250"/>
    <n v="75561.66"/>
    <n v="842512.50899999996"/>
    <n v="2.44"/>
    <n v="185400"/>
    <n v="0"/>
    <n v="0"/>
    <n v="2.44"/>
    <n v="185400"/>
  </r>
  <r>
    <x v="0"/>
    <x v="3"/>
    <n v="799"/>
    <x v="21"/>
    <s v="A"/>
    <s v="Gold &amp; Diamond Rotation SR"/>
    <d v="2023-10-01T00:00:00"/>
    <s v="FY 2023-24"/>
    <n v="11.15"/>
    <n v="75000"/>
    <n v="836250"/>
    <n v="75561.66"/>
    <n v="842512.50899999996"/>
    <n v="0.52"/>
    <n v="40600"/>
    <n v="0"/>
    <n v="0"/>
    <n v="0.52"/>
    <n v="40600"/>
  </r>
  <r>
    <x v="0"/>
    <x v="4"/>
    <n v="5002"/>
    <x v="0"/>
    <s v="C"/>
    <s v="Gold &amp; Diamond Rotation SR"/>
    <d v="2023-10-01T00:00:00"/>
    <s v="FY 2023-24"/>
    <n v="17702.349999999999"/>
    <n v="1"/>
    <n v="17702.349999999999"/>
    <n v="1"/>
    <n v="17702.349999999999"/>
    <n v="2623.8"/>
    <n v="2623.8"/>
    <n v="0"/>
    <n v="0"/>
    <n v="2623.8"/>
    <n v="2623.8"/>
  </r>
  <r>
    <x v="0"/>
    <x v="4"/>
    <n v="4907"/>
    <x v="1"/>
    <s v="C"/>
    <s v="Gold &amp; Diamond Rotation SR"/>
    <d v="2023-10-01T00:00:00"/>
    <s v="FY 2023-24"/>
    <n v="17702.349999999999"/>
    <n v="1"/>
    <n v="17702.349999999999"/>
    <n v="1"/>
    <n v="17702.349999999999"/>
    <n v="1527.4"/>
    <n v="1527.4"/>
    <n v="0"/>
    <n v="0"/>
    <n v="1527.4"/>
    <n v="1527.4"/>
  </r>
  <r>
    <x v="0"/>
    <x v="4"/>
    <n v="5101"/>
    <x v="2"/>
    <s v="B"/>
    <s v="Gold &amp; Diamond Rotation SR"/>
    <d v="2023-10-01T00:00:00"/>
    <s v="FY 2023-24"/>
    <n v="22122.95"/>
    <n v="1"/>
    <n v="22122.95"/>
    <n v="1"/>
    <n v="22122.95"/>
    <n v="8563.16"/>
    <n v="8563.16"/>
    <n v="0"/>
    <n v="0"/>
    <n v="8563.16"/>
    <n v="8563.16"/>
  </r>
  <r>
    <x v="0"/>
    <x v="4"/>
    <n v="5100"/>
    <x v="3"/>
    <s v="B"/>
    <s v="Gold &amp; Diamond Rotation SR"/>
    <d v="2023-10-01T00:00:00"/>
    <s v="FY 2023-24"/>
    <n v="22122.95"/>
    <n v="1"/>
    <n v="22122.95"/>
    <n v="1"/>
    <n v="22122.95"/>
    <n v="2799.2"/>
    <n v="2799.2"/>
    <n v="0.67"/>
    <n v="0"/>
    <n v="2798.53"/>
    <n v="2799.2"/>
  </r>
  <r>
    <x v="0"/>
    <x v="4"/>
    <n v="5068"/>
    <x v="4"/>
    <s v="B"/>
    <s v="Gold &amp; Diamond Rotation SR"/>
    <d v="2023-10-01T00:00:00"/>
    <s v="FY 2023-24"/>
    <n v="22122.95"/>
    <n v="1"/>
    <n v="22122.95"/>
    <n v="1"/>
    <n v="22122.95"/>
    <n v="176.4"/>
    <n v="176.4"/>
    <n v="0"/>
    <n v="0"/>
    <n v="176.4"/>
    <n v="176.4"/>
  </r>
  <r>
    <x v="0"/>
    <x v="4"/>
    <n v="4987"/>
    <x v="5"/>
    <s v="B"/>
    <s v="Gold &amp; Diamond Rotation SR"/>
    <d v="2023-10-01T00:00:00"/>
    <s v="FY 2023-24"/>
    <n v="22122.95"/>
    <n v="1"/>
    <n v="22122.95"/>
    <n v="1"/>
    <n v="22122.95"/>
    <n v="687.9"/>
    <n v="687.9"/>
    <n v="0"/>
    <n v="0"/>
    <n v="687.9"/>
    <n v="687.9"/>
  </r>
  <r>
    <x v="0"/>
    <x v="4"/>
    <n v="4859"/>
    <x v="6"/>
    <s v="B"/>
    <s v="Gold &amp; Diamond Rotation SR"/>
    <d v="2023-10-01T00:00:00"/>
    <s v="FY 2023-24"/>
    <n v="22122.95"/>
    <n v="1"/>
    <n v="22122.95"/>
    <n v="1"/>
    <n v="22122.95"/>
    <n v="299.88"/>
    <n v="299.88"/>
    <n v="0"/>
    <n v="0"/>
    <n v="299.88"/>
    <n v="299.88"/>
  </r>
  <r>
    <x v="0"/>
    <x v="4"/>
    <n v="3828"/>
    <x v="7"/>
    <s v="B"/>
    <s v="Gold &amp; Diamond Rotation SR"/>
    <d v="2023-10-01T00:00:00"/>
    <s v="FY 2023-24"/>
    <n v="22122.95"/>
    <n v="1"/>
    <n v="22122.95"/>
    <n v="1"/>
    <n v="22122.95"/>
    <n v="862.23"/>
    <n v="862.23"/>
    <n v="0"/>
    <n v="0"/>
    <n v="862.23"/>
    <n v="862.23"/>
  </r>
  <r>
    <x v="0"/>
    <x v="4"/>
    <n v="4315"/>
    <x v="8"/>
    <s v="B"/>
    <s v="Gold &amp; Diamond Rotation SR"/>
    <d v="2023-10-01T00:00:00"/>
    <s v="FY 2023-24"/>
    <n v="22122.95"/>
    <n v="1"/>
    <n v="22122.95"/>
    <n v="1"/>
    <n v="22122.95"/>
    <n v="117.6"/>
    <n v="117.6"/>
    <n v="0"/>
    <n v="0"/>
    <n v="117.6"/>
    <n v="117.6"/>
  </r>
  <r>
    <x v="0"/>
    <x v="4"/>
    <n v="4672"/>
    <x v="9"/>
    <s v="B"/>
    <s v="Gold &amp; Diamond Rotation SR"/>
    <d v="2023-10-01T00:00:00"/>
    <s v="FY 2023-24"/>
    <n v="22122.95"/>
    <n v="1"/>
    <n v="22122.95"/>
    <n v="1"/>
    <n v="22122.95"/>
    <n v="1766"/>
    <n v="1766"/>
    <n v="0"/>
    <n v="0"/>
    <n v="1766"/>
    <n v="1766"/>
  </r>
  <r>
    <x v="0"/>
    <x v="4"/>
    <n v="4589"/>
    <x v="10"/>
    <s v="B"/>
    <s v="Gold &amp; Diamond Rotation SR"/>
    <d v="2023-10-01T00:00:00"/>
    <s v="FY 2023-24"/>
    <n v="22122.95"/>
    <n v="1"/>
    <n v="22122.95"/>
    <n v="1"/>
    <n v="22122.95"/>
    <n v="1094.78"/>
    <n v="1094.78"/>
    <n v="0"/>
    <n v="0"/>
    <n v="1094.78"/>
    <n v="1094.78"/>
  </r>
  <r>
    <x v="0"/>
    <x v="4"/>
    <n v="4578"/>
    <x v="11"/>
    <s v="B"/>
    <s v="Gold &amp; Diamond Rotation SR"/>
    <d v="2023-10-01T00:00:00"/>
    <s v="FY 2023-24"/>
    <n v="22122.95"/>
    <n v="1"/>
    <n v="22122.95"/>
    <n v="1"/>
    <n v="22122.95"/>
    <n v="1030"/>
    <n v="1030"/>
    <n v="0"/>
    <n v="0"/>
    <n v="1030"/>
    <n v="1030"/>
  </r>
  <r>
    <x v="0"/>
    <x v="4"/>
    <n v="4088"/>
    <x v="12"/>
    <s v="B"/>
    <s v="Gold &amp; Diamond Rotation SR"/>
    <d v="2023-10-01T00:00:00"/>
    <s v="FY 2023-24"/>
    <n v="22122.95"/>
    <n v="1"/>
    <n v="22122.95"/>
    <n v="1"/>
    <n v="22122.95"/>
    <n v="967"/>
    <n v="967"/>
    <n v="0"/>
    <n v="0"/>
    <n v="967"/>
    <n v="967"/>
  </r>
  <r>
    <x v="0"/>
    <x v="4"/>
    <n v="4313"/>
    <x v="13"/>
    <s v="B"/>
    <s v="Gold &amp; Diamond Rotation SR"/>
    <d v="2023-10-01T00:00:00"/>
    <s v="FY 2023-24"/>
    <n v="22122.95"/>
    <n v="1"/>
    <n v="22122.95"/>
    <n v="1"/>
    <n v="22122.95"/>
    <n v="1582"/>
    <n v="1582"/>
    <n v="0"/>
    <n v="0"/>
    <n v="1582"/>
    <n v="1582"/>
  </r>
  <r>
    <x v="0"/>
    <x v="4"/>
    <n v="3447"/>
    <x v="14"/>
    <s v="B"/>
    <s v="Gold &amp; Diamond Rotation SR"/>
    <d v="2023-10-01T00:00:00"/>
    <s v="FY 2023-24"/>
    <n v="22122.95"/>
    <n v="1"/>
    <n v="22122.95"/>
    <n v="1"/>
    <n v="22122.95"/>
    <n v="4288.3999999999996"/>
    <n v="4288.3999999999996"/>
    <n v="0"/>
    <n v="0"/>
    <n v="4288.3999999999996"/>
    <n v="4288.3999999999996"/>
  </r>
  <r>
    <x v="0"/>
    <x v="4"/>
    <n v="3967"/>
    <x v="15"/>
    <s v="B"/>
    <s v="Gold &amp; Diamond Rotation SR"/>
    <d v="2023-10-01T00:00:00"/>
    <s v="FY 2023-24"/>
    <n v="22122.95"/>
    <n v="1"/>
    <n v="22122.95"/>
    <n v="1"/>
    <n v="22122.95"/>
    <n v="669.9"/>
    <n v="669.9"/>
    <n v="0"/>
    <n v="0"/>
    <n v="669.9"/>
    <n v="669.9"/>
  </r>
  <r>
    <x v="0"/>
    <x v="4"/>
    <n v="3250"/>
    <x v="16"/>
    <s v="B"/>
    <s v="Gold &amp; Diamond Rotation SR"/>
    <d v="2023-10-01T00:00:00"/>
    <s v="FY 2023-24"/>
    <n v="22122.95"/>
    <n v="1"/>
    <n v="22122.95"/>
    <n v="1"/>
    <n v="22122.95"/>
    <n v="156.80000000000001"/>
    <n v="156.80000000000001"/>
    <n v="0"/>
    <n v="0"/>
    <n v="156.80000000000001"/>
    <n v="156.80000000000001"/>
  </r>
  <r>
    <x v="0"/>
    <x v="4"/>
    <n v="4950"/>
    <x v="17"/>
    <s v="A"/>
    <s v="Gold &amp; Diamond Rotation SR"/>
    <d v="2023-10-01T00:00:00"/>
    <s v="FY 2023-24"/>
    <n v="26550.2"/>
    <n v="1"/>
    <n v="26550.2"/>
    <n v="1"/>
    <n v="26550.2"/>
    <n v="112"/>
    <n v="112"/>
    <n v="0"/>
    <n v="0"/>
    <n v="112"/>
    <n v="112"/>
  </r>
  <r>
    <x v="0"/>
    <x v="4"/>
    <n v="4747"/>
    <x v="18"/>
    <s v="A"/>
    <s v="Gold &amp; Diamond Rotation SR"/>
    <d v="2023-10-01T00:00:00"/>
    <s v="FY 2023-24"/>
    <n v="26550.2"/>
    <n v="1"/>
    <n v="26550.2"/>
    <n v="1"/>
    <n v="26550.2"/>
    <n v="602.70000000000005"/>
    <n v="-24.5"/>
    <n v="1.28"/>
    <n v="627.20000000000005"/>
    <n v="601.41999999999996"/>
    <n v="-24.5"/>
  </r>
  <r>
    <x v="0"/>
    <x v="4"/>
    <n v="3925"/>
    <x v="19"/>
    <s v="A"/>
    <s v="Gold &amp; Diamond Rotation SR"/>
    <d v="2023-10-01T00:00:00"/>
    <s v="FY 2023-24"/>
    <n v="26550.2"/>
    <n v="1"/>
    <n v="26550.2"/>
    <n v="1"/>
    <n v="26550.2"/>
    <n v="282.8"/>
    <n v="282.8"/>
    <n v="0"/>
    <n v="0"/>
    <n v="282.8"/>
    <n v="282.8"/>
  </r>
  <r>
    <x v="0"/>
    <x v="4"/>
    <n v="3552"/>
    <x v="20"/>
    <s v="A"/>
    <s v="Gold &amp; Diamond Rotation SR"/>
    <d v="2023-10-01T00:00:00"/>
    <s v="FY 2023-24"/>
    <n v="26550.2"/>
    <n v="1"/>
    <n v="26550.2"/>
    <n v="1"/>
    <n v="26550.2"/>
    <n v="2819"/>
    <n v="2819"/>
    <n v="0"/>
    <n v="0"/>
    <n v="2819"/>
    <n v="2819"/>
  </r>
  <r>
    <x v="0"/>
    <x v="4"/>
    <n v="799"/>
    <x v="21"/>
    <s v="A"/>
    <s v="Gold &amp; Diamond Rotation SR"/>
    <d v="2023-10-01T00:00:00"/>
    <s v="FY 2023-24"/>
    <n v="26550.2"/>
    <n v="1"/>
    <n v="26550.2"/>
    <n v="1"/>
    <n v="26550.2"/>
    <n v="868.3"/>
    <n v="868.3"/>
    <n v="0"/>
    <n v="0"/>
    <n v="868.3"/>
    <n v="868.3"/>
  </r>
  <r>
    <x v="0"/>
    <x v="5"/>
    <n v="3988"/>
    <x v="22"/>
    <s v="C"/>
    <s v="SILVER COUNTER SR"/>
    <d v="2023-10-01T00:00:00"/>
    <s v="FY 2023-24"/>
    <n v="720.08"/>
    <n v="60"/>
    <n v="43204.800000000003"/>
    <n v="74.069999999999993"/>
    <n v="53336.325599999996"/>
    <n v="556.72"/>
    <n v="37857"/>
    <n v="0"/>
    <n v="0"/>
    <n v="556.72"/>
    <n v="37857"/>
  </r>
  <r>
    <x v="0"/>
    <x v="5"/>
    <n v="4748"/>
    <x v="23"/>
    <s v="C"/>
    <s v="SILVER COUNTER SR"/>
    <d v="2023-10-01T00:00:00"/>
    <s v="FY 2023-24"/>
    <n v="720.08"/>
    <n v="60"/>
    <n v="43204.800000000003"/>
    <n v="74.069999999999993"/>
    <n v="53336.325599999996"/>
    <n v="501.65"/>
    <n v="35213"/>
    <n v="0"/>
    <n v="0"/>
    <n v="501.65"/>
    <n v="35213"/>
  </r>
  <r>
    <x v="0"/>
    <x v="5"/>
    <n v="4325"/>
    <x v="24"/>
    <s v="B"/>
    <s v="SILVER COUNTER SR"/>
    <d v="2023-10-01T00:00:00"/>
    <s v="FY 2023-24"/>
    <n v="899.89"/>
    <n v="60"/>
    <n v="53993.4"/>
    <n v="74.069999999999993"/>
    <n v="66654.852299999999"/>
    <n v="0"/>
    <n v="0"/>
    <n v="0"/>
    <n v="0"/>
    <n v="0"/>
    <n v="0"/>
  </r>
  <r>
    <x v="0"/>
    <x v="5"/>
    <n v="4492"/>
    <x v="25"/>
    <s v="A"/>
    <s v="SILVER COUNTER SR"/>
    <d v="2023-10-01T00:00:00"/>
    <s v="FY 2023-24"/>
    <n v="1079.98"/>
    <n v="60"/>
    <n v="64798.8"/>
    <n v="74.069999999999993"/>
    <n v="79994.118600000002"/>
    <n v="0"/>
    <n v="0"/>
    <n v="0"/>
    <n v="0"/>
    <n v="0"/>
    <n v="0"/>
  </r>
  <r>
    <x v="0"/>
    <x v="5"/>
    <n v="103"/>
    <x v="26"/>
    <s v="A"/>
    <s v="SILVER COUNTER SR"/>
    <d v="2023-10-01T00:00:00"/>
    <s v="FY 2023-24"/>
    <n v="1079.98"/>
    <n v="60"/>
    <n v="64798.8"/>
    <n v="74.069999999999993"/>
    <n v="79994.118600000002"/>
    <n v="264.07"/>
    <n v="19024"/>
    <n v="0"/>
    <n v="0"/>
    <n v="264.07"/>
    <n v="19024"/>
  </r>
  <r>
    <x v="0"/>
    <x v="6"/>
    <n v="3988"/>
    <x v="22"/>
    <s v="C"/>
    <s v="SILVER COUNTER SR"/>
    <d v="2023-10-01T00:00:00"/>
    <s v="FY 2023-24"/>
    <n v="11201.18"/>
    <n v="70"/>
    <n v="784082.6"/>
    <n v="84.97"/>
    <n v="951764.26459999999"/>
    <n v="864.9"/>
    <n v="63723"/>
    <n v="56.72"/>
    <n v="4118"/>
    <n v="808.18"/>
    <n v="63723"/>
  </r>
  <r>
    <x v="0"/>
    <x v="6"/>
    <n v="4748"/>
    <x v="23"/>
    <s v="C"/>
    <s v="SILVER COUNTER SR"/>
    <d v="2023-10-01T00:00:00"/>
    <s v="FY 2023-24"/>
    <n v="11201.18"/>
    <n v="70"/>
    <n v="784082.6"/>
    <n v="84.97"/>
    <n v="951764.26459999999"/>
    <n v="940.8"/>
    <n v="80472.55"/>
    <n v="21.12"/>
    <n v="1856"/>
    <n v="919.68"/>
    <n v="80472.55"/>
  </r>
  <r>
    <x v="0"/>
    <x v="6"/>
    <n v="4325"/>
    <x v="24"/>
    <s v="B"/>
    <s v="SILVER COUNTER SR"/>
    <d v="2023-10-01T00:00:00"/>
    <s v="FY 2023-24"/>
    <n v="13998.32"/>
    <n v="70"/>
    <n v="979882.4"/>
    <n v="84.97"/>
    <n v="1189437.2504"/>
    <n v="69.040000000000006"/>
    <n v="5230"/>
    <n v="0"/>
    <n v="0"/>
    <n v="69.040000000000006"/>
    <n v="5230"/>
  </r>
  <r>
    <x v="0"/>
    <x v="6"/>
    <n v="4492"/>
    <x v="25"/>
    <s v="A"/>
    <s v="SILVER COUNTER SR"/>
    <d v="2023-10-01T00:00:00"/>
    <s v="FY 2023-24"/>
    <n v="16799.66"/>
    <n v="70"/>
    <n v="1175976.2"/>
    <n v="84.97"/>
    <n v="1427467.1102"/>
    <n v="1733.39"/>
    <n v="142717"/>
    <n v="0"/>
    <n v="0"/>
    <n v="1733.39"/>
    <n v="142717"/>
  </r>
  <r>
    <x v="0"/>
    <x v="6"/>
    <n v="103"/>
    <x v="26"/>
    <s v="A"/>
    <s v="SILVER COUNTER SR"/>
    <d v="2023-10-01T00:00:00"/>
    <s v="FY 2023-24"/>
    <n v="16799.66"/>
    <n v="70"/>
    <n v="1175976.2"/>
    <n v="84.97"/>
    <n v="1427467.1102"/>
    <n v="1360.91"/>
    <n v="119751.72"/>
    <n v="0"/>
    <n v="0"/>
    <n v="1360.91"/>
    <n v="119751.72"/>
  </r>
  <r>
    <x v="1"/>
    <x v="0"/>
    <n v="5038"/>
    <x v="27"/>
    <s v="C"/>
    <s v="Gold &amp; Diamond Rotation CH"/>
    <d v="2023-10-01T00:00:00"/>
    <s v="FY 2023-24"/>
    <n v="142.88"/>
    <n v="6000"/>
    <n v="857280"/>
    <n v="5779.81"/>
    <n v="825819.25280000002"/>
    <n v="18.22"/>
    <n v="110050"/>
    <n v="0"/>
    <n v="0"/>
    <n v="18.22"/>
    <n v="110050"/>
  </r>
  <r>
    <x v="1"/>
    <x v="0"/>
    <n v="4996"/>
    <x v="28"/>
    <s v="C"/>
    <s v="Gold &amp; Diamond Rotation CH"/>
    <d v="2023-10-01T00:00:00"/>
    <s v="FY 2023-24"/>
    <n v="142.88"/>
    <n v="6000"/>
    <n v="857280"/>
    <n v="5779.81"/>
    <n v="825819.25280000002"/>
    <n v="8.7799999999999994"/>
    <n v="55831"/>
    <n v="0"/>
    <n v="0"/>
    <n v="8.7799999999999994"/>
    <n v="55831"/>
  </r>
  <r>
    <x v="1"/>
    <x v="0"/>
    <n v="4969"/>
    <x v="29"/>
    <s v="C"/>
    <s v="Gold &amp; Diamond Rotation CH"/>
    <d v="2023-10-01T00:00:00"/>
    <s v="FY 2023-24"/>
    <n v="142.88"/>
    <n v="6000"/>
    <n v="857280"/>
    <n v="5779.81"/>
    <n v="825819.25280000002"/>
    <n v="14.38"/>
    <n v="88387"/>
    <n v="0"/>
    <n v="0"/>
    <n v="14.38"/>
    <n v="88387"/>
  </r>
  <r>
    <x v="1"/>
    <x v="0"/>
    <n v="4278"/>
    <x v="30"/>
    <s v="C"/>
    <s v="Gold &amp; Diamond Rotation CH"/>
    <d v="2023-10-01T00:00:00"/>
    <s v="FY 2023-24"/>
    <n v="142.88"/>
    <n v="6000"/>
    <n v="857280"/>
    <n v="5779.81"/>
    <n v="825819.25280000002"/>
    <n v="44.85"/>
    <n v="260535"/>
    <n v="0"/>
    <n v="0"/>
    <n v="44.85"/>
    <n v="260535"/>
  </r>
  <r>
    <x v="1"/>
    <x v="0"/>
    <n v="931"/>
    <x v="31"/>
    <s v="C"/>
    <s v="Gold &amp; Diamond Rotation CH"/>
    <d v="2023-10-01T00:00:00"/>
    <s v="FY 2023-24"/>
    <n v="142.88"/>
    <n v="6000"/>
    <n v="857280"/>
    <n v="5779.81"/>
    <n v="825819.25280000002"/>
    <n v="21.74"/>
    <n v="115410.71"/>
    <n v="0"/>
    <n v="0"/>
    <n v="21.74"/>
    <n v="115410.71"/>
  </r>
  <r>
    <x v="1"/>
    <x v="0"/>
    <n v="5009"/>
    <x v="32"/>
    <s v="B"/>
    <s v="Gold &amp; Diamond Rotation CH"/>
    <d v="2023-10-01T00:00:00"/>
    <s v="FY 2023-24"/>
    <n v="178.56"/>
    <n v="6000"/>
    <n v="1071360"/>
    <n v="5779.81"/>
    <n v="1032042.8736"/>
    <n v="36.43"/>
    <n v="212462"/>
    <n v="0"/>
    <n v="0"/>
    <n v="36.43"/>
    <n v="212462"/>
  </r>
  <r>
    <x v="1"/>
    <x v="0"/>
    <n v="4997"/>
    <x v="33"/>
    <s v="B"/>
    <s v="Gold &amp; Diamond Rotation CH"/>
    <d v="2023-10-01T00:00:00"/>
    <s v="FY 2023-24"/>
    <n v="178.56"/>
    <n v="6000"/>
    <n v="1071360"/>
    <n v="5779.81"/>
    <n v="1032042.8736"/>
    <n v="13.16"/>
    <n v="77003"/>
    <n v="0"/>
    <n v="0"/>
    <n v="13.16"/>
    <n v="77003"/>
  </r>
  <r>
    <x v="1"/>
    <x v="0"/>
    <n v="3908"/>
    <x v="34"/>
    <s v="B"/>
    <s v="Gold &amp; Diamond Rotation CH"/>
    <d v="2023-10-01T00:00:00"/>
    <s v="FY 2023-24"/>
    <n v="178.56"/>
    <n v="6000"/>
    <n v="1071360"/>
    <n v="5779.81"/>
    <n v="1032042.8736"/>
    <n v="7.58"/>
    <n v="47059"/>
    <n v="0"/>
    <n v="0"/>
    <n v="7.58"/>
    <n v="47059"/>
  </r>
  <r>
    <x v="1"/>
    <x v="0"/>
    <n v="1155"/>
    <x v="35"/>
    <s v="B"/>
    <s v="Gold &amp; Diamond Rotation CH"/>
    <d v="2023-10-01T00:00:00"/>
    <s v="FY 2023-24"/>
    <n v="178.56"/>
    <n v="6000"/>
    <n v="1071360"/>
    <n v="5779.81"/>
    <n v="1032042.8736"/>
    <n v="11.26"/>
    <n v="63457.2"/>
    <n v="0"/>
    <n v="0"/>
    <n v="11.26"/>
    <n v="63457.2"/>
  </r>
  <r>
    <x v="1"/>
    <x v="0"/>
    <n v="4735"/>
    <x v="36"/>
    <s v="B"/>
    <s v="Gold &amp; Diamond Rotation CH"/>
    <d v="2023-10-01T00:00:00"/>
    <s v="FY 2023-24"/>
    <n v="178.56"/>
    <n v="6000"/>
    <n v="1071360"/>
    <n v="5779.81"/>
    <n v="1032042.8736"/>
    <n v="28.51"/>
    <n v="159552.09"/>
    <n v="1.93"/>
    <n v="11823"/>
    <n v="26.58"/>
    <n v="159552.09"/>
  </r>
  <r>
    <x v="1"/>
    <x v="0"/>
    <n v="32"/>
    <x v="37"/>
    <s v="B"/>
    <s v="Gold &amp; Diamond Rotation CH"/>
    <d v="2023-10-01T00:00:00"/>
    <s v="FY 2023-24"/>
    <n v="178.56"/>
    <n v="6000"/>
    <n v="1071360"/>
    <n v="5779.81"/>
    <n v="1032042.8736"/>
    <n v="52.26"/>
    <n v="295534.52"/>
    <n v="0.31"/>
    <n v="2331"/>
    <n v="51.95"/>
    <n v="295534.52"/>
  </r>
  <r>
    <x v="1"/>
    <x v="0"/>
    <n v="4480"/>
    <x v="38"/>
    <s v="B"/>
    <s v="Gold &amp; Diamond Rotation CH"/>
    <d v="2023-10-01T00:00:00"/>
    <s v="FY 2023-24"/>
    <n v="178.56"/>
    <n v="6000"/>
    <n v="1071360"/>
    <n v="5779.81"/>
    <n v="1032042.8736"/>
    <n v="71.72"/>
    <n v="394343.46"/>
    <n v="0"/>
    <n v="0"/>
    <n v="71.72"/>
    <n v="394343.46"/>
  </r>
  <r>
    <x v="1"/>
    <x v="0"/>
    <n v="4184"/>
    <x v="39"/>
    <s v="B"/>
    <s v="Gold &amp; Diamond Rotation CH"/>
    <d v="2023-10-01T00:00:00"/>
    <s v="FY 2023-24"/>
    <n v="178.56"/>
    <n v="6000"/>
    <n v="1071360"/>
    <n v="5779.81"/>
    <n v="1032042.8736"/>
    <n v="21.44"/>
    <n v="115071.08"/>
    <n v="0"/>
    <n v="0"/>
    <n v="21.44"/>
    <n v="115071.08"/>
  </r>
  <r>
    <x v="1"/>
    <x v="0"/>
    <n v="575"/>
    <x v="40"/>
    <s v="B"/>
    <s v="Gold &amp; Diamond Rotation CH"/>
    <d v="2023-10-01T00:00:00"/>
    <s v="FY 2023-24"/>
    <n v="178.56"/>
    <n v="6000"/>
    <n v="1071360"/>
    <n v="5779.81"/>
    <n v="1032042.8736"/>
    <n v="34.380000000000003"/>
    <n v="212669.5"/>
    <n v="0"/>
    <n v="0"/>
    <n v="34.380000000000003"/>
    <n v="212669.5"/>
  </r>
  <r>
    <x v="1"/>
    <x v="0"/>
    <n v="579"/>
    <x v="41"/>
    <s v="B"/>
    <s v="Gold &amp; Diamond Rotation CH"/>
    <d v="2023-10-01T00:00:00"/>
    <s v="FY 2023-24"/>
    <n v="178.56"/>
    <n v="6000"/>
    <n v="1071360"/>
    <n v="5779.81"/>
    <n v="1032042.8736"/>
    <n v="44.89"/>
    <n v="255135.4"/>
    <n v="0"/>
    <n v="0"/>
    <n v="44.89"/>
    <n v="255135.4"/>
  </r>
  <r>
    <x v="1"/>
    <x v="0"/>
    <n v="522"/>
    <x v="42"/>
    <s v="B"/>
    <s v="Gold &amp; Diamond Rotation CH"/>
    <d v="2023-10-01T00:00:00"/>
    <s v="FY 2023-24"/>
    <n v="178.56"/>
    <n v="6000"/>
    <n v="1071360"/>
    <n v="5779.81"/>
    <n v="1032042.8736"/>
    <n v="17.690000000000001"/>
    <n v="92532"/>
    <n v="1.18"/>
    <n v="7307"/>
    <n v="16.510000000000002"/>
    <n v="92532"/>
  </r>
  <r>
    <x v="1"/>
    <x v="0"/>
    <n v="38"/>
    <x v="43"/>
    <s v="B"/>
    <s v="Gold &amp; Diamond Rotation CH"/>
    <d v="2023-10-01T00:00:00"/>
    <s v="FY 2023-24"/>
    <n v="178.56"/>
    <n v="6000"/>
    <n v="1071360"/>
    <n v="5779.81"/>
    <n v="1032042.8736"/>
    <n v="15.5"/>
    <n v="100425"/>
    <n v="0"/>
    <n v="0"/>
    <n v="15.5"/>
    <n v="100425"/>
  </r>
  <r>
    <x v="1"/>
    <x v="0"/>
    <n v="871"/>
    <x v="44"/>
    <s v="B"/>
    <s v="Gold &amp; Diamond Rotation CH"/>
    <d v="2023-10-01T00:00:00"/>
    <s v="FY 2023-24"/>
    <n v="178.56"/>
    <n v="6000"/>
    <n v="1071360"/>
    <n v="5779.81"/>
    <n v="1032042.8736"/>
    <n v="29.34"/>
    <n v="167184.73000000001"/>
    <n v="0"/>
    <n v="0"/>
    <n v="29.34"/>
    <n v="167184.73000000001"/>
  </r>
  <r>
    <x v="1"/>
    <x v="0"/>
    <n v="76"/>
    <x v="45"/>
    <s v="B"/>
    <s v="Gold &amp; Diamond Rotation CH"/>
    <d v="2023-10-01T00:00:00"/>
    <s v="FY 2023-24"/>
    <n v="178.56"/>
    <n v="6000"/>
    <n v="1071360"/>
    <n v="5779.81"/>
    <n v="1032042.8736"/>
    <n v="7.25"/>
    <n v="42177"/>
    <n v="0"/>
    <n v="0"/>
    <n v="7.25"/>
    <n v="42177"/>
  </r>
  <r>
    <x v="1"/>
    <x v="0"/>
    <n v="406"/>
    <x v="46"/>
    <s v="A"/>
    <s v="Gold &amp; Diamond Rotation CH"/>
    <d v="2023-10-01T00:00:00"/>
    <s v="FY 2023-24"/>
    <n v="214.29"/>
    <n v="6000"/>
    <n v="1285740"/>
    <n v="5779.81"/>
    <n v="1238555.4849"/>
    <n v="42.48"/>
    <n v="248711.37"/>
    <n v="0"/>
    <n v="0"/>
    <n v="42.48"/>
    <n v="248711.37"/>
  </r>
  <r>
    <x v="1"/>
    <x v="0"/>
    <n v="809"/>
    <x v="47"/>
    <s v="A"/>
    <s v="Gold &amp; Diamond Rotation CH"/>
    <d v="2023-10-01T00:00:00"/>
    <s v="FY 2023-24"/>
    <n v="214.29"/>
    <n v="6000"/>
    <n v="1285740"/>
    <n v="5779.81"/>
    <n v="1238555.4849"/>
    <n v="26.98"/>
    <n v="154370"/>
    <n v="0"/>
    <n v="0"/>
    <n v="26.98"/>
    <n v="154370"/>
  </r>
  <r>
    <x v="1"/>
    <x v="0"/>
    <n v="3858"/>
    <x v="48"/>
    <s v="A"/>
    <s v="Gold &amp; Diamond Rotation CH"/>
    <d v="2023-10-01T00:00:00"/>
    <s v="FY 2023-24"/>
    <n v="214.29"/>
    <n v="6000"/>
    <n v="1285740"/>
    <n v="5779.81"/>
    <n v="1238555.4849"/>
    <n v="14.04"/>
    <n v="81361.149999999994"/>
    <n v="0"/>
    <n v="0"/>
    <n v="14.04"/>
    <n v="81361.149999999994"/>
  </r>
  <r>
    <x v="1"/>
    <x v="0"/>
    <n v="3234"/>
    <x v="49"/>
    <s v="A"/>
    <s v="Gold &amp; Diamond Rotation CH"/>
    <d v="2023-10-01T00:00:00"/>
    <s v="FY 2023-24"/>
    <n v="214.29"/>
    <n v="6000"/>
    <n v="1285740"/>
    <n v="5779.81"/>
    <n v="1238555.4849"/>
    <n v="9.19"/>
    <n v="49932.12"/>
    <n v="0"/>
    <n v="0"/>
    <n v="9.19"/>
    <n v="49932.12"/>
  </r>
  <r>
    <x v="1"/>
    <x v="0"/>
    <n v="3418"/>
    <x v="50"/>
    <s v="A"/>
    <s v="Gold &amp; Diamond Rotation CH"/>
    <d v="2023-10-01T00:00:00"/>
    <s v="FY 2023-24"/>
    <n v="214.29"/>
    <n v="6000"/>
    <n v="1285740"/>
    <n v="5779.81"/>
    <n v="1238555.4849"/>
    <n v="61.11"/>
    <n v="353786"/>
    <n v="0"/>
    <n v="0"/>
    <n v="61.11"/>
    <n v="353786"/>
  </r>
  <r>
    <x v="1"/>
    <x v="0"/>
    <n v="73"/>
    <x v="51"/>
    <s v="A"/>
    <s v="Gold &amp; Diamond Rotation CH"/>
    <d v="2023-10-01T00:00:00"/>
    <s v="FY 2023-24"/>
    <n v="214.29"/>
    <n v="6000"/>
    <n v="1285740"/>
    <n v="5779.81"/>
    <n v="1238555.4849"/>
    <n v="18.37"/>
    <n v="105642.01"/>
    <n v="0"/>
    <n v="0"/>
    <n v="18.37"/>
    <n v="105642.01"/>
  </r>
  <r>
    <x v="1"/>
    <x v="1"/>
    <n v="5038"/>
    <x v="27"/>
    <s v="C"/>
    <s v="Gold &amp; Diamond Rotation CH"/>
    <d v="2023-10-01T00:00:00"/>
    <s v="FY 2023-24"/>
    <n v="1206.54"/>
    <n v="6000"/>
    <n v="7239240"/>
    <n v="6083.91"/>
    <n v="7340480.7714"/>
    <n v="304.58999999999997"/>
    <n v="1833384.2"/>
    <n v="0"/>
    <n v="0"/>
    <n v="304.58999999999997"/>
    <n v="1833384.2"/>
  </r>
  <r>
    <x v="1"/>
    <x v="1"/>
    <n v="4996"/>
    <x v="28"/>
    <s v="C"/>
    <s v="Gold &amp; Diamond Rotation CH"/>
    <d v="2023-10-01T00:00:00"/>
    <s v="FY 2023-24"/>
    <n v="1206.54"/>
    <n v="6000"/>
    <n v="7239240"/>
    <n v="6083.91"/>
    <n v="7340480.7714"/>
    <n v="186.51"/>
    <n v="1132359.94"/>
    <n v="0"/>
    <n v="0"/>
    <n v="186.51"/>
    <n v="1132359.94"/>
  </r>
  <r>
    <x v="1"/>
    <x v="1"/>
    <n v="4969"/>
    <x v="29"/>
    <s v="C"/>
    <s v="Gold &amp; Diamond Rotation CH"/>
    <d v="2023-10-01T00:00:00"/>
    <s v="FY 2023-24"/>
    <n v="1206.54"/>
    <n v="6000"/>
    <n v="7239240"/>
    <n v="6083.91"/>
    <n v="7340480.7714"/>
    <n v="255.11"/>
    <n v="1516343.44"/>
    <n v="4.17"/>
    <n v="24934"/>
    <n v="250.94"/>
    <n v="1516343.44"/>
  </r>
  <r>
    <x v="1"/>
    <x v="1"/>
    <n v="4278"/>
    <x v="30"/>
    <s v="C"/>
    <s v="Gold &amp; Diamond Rotation CH"/>
    <d v="2023-10-01T00:00:00"/>
    <s v="FY 2023-24"/>
    <n v="1206.54"/>
    <n v="6000"/>
    <n v="7239240"/>
    <n v="6083.91"/>
    <n v="7340480.7714"/>
    <n v="269.95999999999998"/>
    <n v="1382336.8"/>
    <n v="38.869999999999997"/>
    <n v="233203"/>
    <n v="231.09"/>
    <n v="1382336.8"/>
  </r>
  <r>
    <x v="1"/>
    <x v="1"/>
    <n v="931"/>
    <x v="31"/>
    <s v="C"/>
    <s v="Gold &amp; Diamond Rotation CH"/>
    <d v="2023-10-01T00:00:00"/>
    <s v="FY 2023-24"/>
    <n v="1206.54"/>
    <n v="6000"/>
    <n v="7239240"/>
    <n v="6083.91"/>
    <n v="7340480.7714"/>
    <n v="311.44"/>
    <n v="1908482.91"/>
    <n v="0"/>
    <n v="0"/>
    <n v="311.44"/>
    <n v="1908482.91"/>
  </r>
  <r>
    <x v="1"/>
    <x v="1"/>
    <n v="5009"/>
    <x v="32"/>
    <s v="B"/>
    <s v="Gold &amp; Diamond Rotation CH"/>
    <d v="2023-10-01T00:00:00"/>
    <s v="FY 2023-24"/>
    <n v="1507.84"/>
    <n v="6000"/>
    <n v="9047040"/>
    <n v="6083.91"/>
    <n v="9173562.8543999996"/>
    <n v="225.93"/>
    <n v="1373800.49"/>
    <n v="0"/>
    <n v="0"/>
    <n v="225.93"/>
    <n v="1373800.49"/>
  </r>
  <r>
    <x v="1"/>
    <x v="1"/>
    <n v="4997"/>
    <x v="33"/>
    <s v="B"/>
    <s v="Gold &amp; Diamond Rotation CH"/>
    <d v="2023-10-01T00:00:00"/>
    <s v="FY 2023-24"/>
    <n v="1507.84"/>
    <n v="6000"/>
    <n v="9047040"/>
    <n v="6083.91"/>
    <n v="9173562.8543999996"/>
    <n v="533.48"/>
    <n v="2962771.77"/>
    <n v="48.94"/>
    <n v="300653"/>
    <n v="484.54"/>
    <n v="2962771.77"/>
  </r>
  <r>
    <x v="1"/>
    <x v="1"/>
    <n v="3908"/>
    <x v="34"/>
    <s v="B"/>
    <s v="Gold &amp; Diamond Rotation CH"/>
    <d v="2023-10-01T00:00:00"/>
    <s v="FY 2023-24"/>
    <n v="1507.84"/>
    <n v="6000"/>
    <n v="9047040"/>
    <n v="6083.91"/>
    <n v="9173562.8543999996"/>
    <n v="462.73"/>
    <n v="2755815.34"/>
    <n v="0"/>
    <n v="0"/>
    <n v="462.73"/>
    <n v="2755815.34"/>
  </r>
  <r>
    <x v="1"/>
    <x v="1"/>
    <n v="1155"/>
    <x v="35"/>
    <s v="B"/>
    <s v="Gold &amp; Diamond Rotation CH"/>
    <d v="2023-10-01T00:00:00"/>
    <s v="FY 2023-24"/>
    <n v="1507.84"/>
    <n v="6000"/>
    <n v="9047040"/>
    <n v="6083.91"/>
    <n v="9173562.8543999996"/>
    <n v="275.02"/>
    <n v="1653755.87"/>
    <n v="2.39"/>
    <n v="14492"/>
    <n v="272.63"/>
    <n v="1653755.87"/>
  </r>
  <r>
    <x v="1"/>
    <x v="1"/>
    <n v="4735"/>
    <x v="36"/>
    <s v="B"/>
    <s v="Gold &amp; Diamond Rotation CH"/>
    <d v="2023-10-01T00:00:00"/>
    <s v="FY 2023-24"/>
    <n v="1507.84"/>
    <n v="6000"/>
    <n v="9047040"/>
    <n v="6083.91"/>
    <n v="9173562.8543999996"/>
    <n v="347.42"/>
    <n v="1998489.8"/>
    <n v="13.39"/>
    <n v="83031"/>
    <n v="334.03"/>
    <n v="1998489.8"/>
  </r>
  <r>
    <x v="1"/>
    <x v="1"/>
    <n v="32"/>
    <x v="37"/>
    <s v="B"/>
    <s v="Gold &amp; Diamond Rotation CH"/>
    <d v="2023-10-01T00:00:00"/>
    <s v="FY 2023-24"/>
    <n v="1507.84"/>
    <n v="6000"/>
    <n v="9047040"/>
    <n v="6083.91"/>
    <n v="9173562.8543999996"/>
    <n v="219.44"/>
    <n v="1334381.03"/>
    <n v="0"/>
    <n v="0"/>
    <n v="219.44"/>
    <n v="1334381.03"/>
  </r>
  <r>
    <x v="1"/>
    <x v="1"/>
    <n v="4480"/>
    <x v="38"/>
    <s v="B"/>
    <s v="Gold &amp; Diamond Rotation CH"/>
    <d v="2023-10-01T00:00:00"/>
    <s v="FY 2023-24"/>
    <n v="1507.84"/>
    <n v="6000"/>
    <n v="9047040"/>
    <n v="6083.91"/>
    <n v="9173562.8543999996"/>
    <n v="358.17"/>
    <n v="2199447.31"/>
    <n v="0"/>
    <n v="0"/>
    <n v="358.17"/>
    <n v="2199447.31"/>
  </r>
  <r>
    <x v="1"/>
    <x v="1"/>
    <n v="4184"/>
    <x v="39"/>
    <s v="B"/>
    <s v="Gold &amp; Diamond Rotation CH"/>
    <d v="2023-10-01T00:00:00"/>
    <s v="FY 2023-24"/>
    <n v="1507.84"/>
    <n v="6000"/>
    <n v="9047040"/>
    <n v="6083.91"/>
    <n v="9173562.8543999996"/>
    <n v="426.99"/>
    <n v="2594668.5499999998"/>
    <n v="0.99"/>
    <n v="6032"/>
    <n v="426"/>
    <n v="2594668.5499999998"/>
  </r>
  <r>
    <x v="1"/>
    <x v="1"/>
    <n v="575"/>
    <x v="40"/>
    <s v="B"/>
    <s v="Gold &amp; Diamond Rotation CH"/>
    <d v="2023-10-01T00:00:00"/>
    <s v="FY 2023-24"/>
    <n v="1507.84"/>
    <n v="6000"/>
    <n v="9047040"/>
    <n v="6083.91"/>
    <n v="9173562.8543999996"/>
    <n v="328.81"/>
    <n v="1997191.68"/>
    <n v="0"/>
    <n v="0"/>
    <n v="328.81"/>
    <n v="1997191.68"/>
  </r>
  <r>
    <x v="1"/>
    <x v="1"/>
    <n v="579"/>
    <x v="41"/>
    <s v="B"/>
    <s v="Gold &amp; Diamond Rotation CH"/>
    <d v="2023-10-01T00:00:00"/>
    <s v="FY 2023-24"/>
    <n v="1507.84"/>
    <n v="6000"/>
    <n v="9047040"/>
    <n v="6083.91"/>
    <n v="9173562.8543999996"/>
    <n v="357.74"/>
    <n v="2161464.41"/>
    <n v="0"/>
    <n v="0"/>
    <n v="357.74"/>
    <n v="2161464.41"/>
  </r>
  <r>
    <x v="1"/>
    <x v="1"/>
    <n v="522"/>
    <x v="42"/>
    <s v="B"/>
    <s v="Gold &amp; Diamond Rotation CH"/>
    <d v="2023-10-01T00:00:00"/>
    <s v="FY 2023-24"/>
    <n v="1507.84"/>
    <n v="6000"/>
    <n v="9047040"/>
    <n v="6083.91"/>
    <n v="9173562.8543999996"/>
    <n v="381.09"/>
    <n v="2118027.2999999998"/>
    <n v="33.71"/>
    <n v="204516.2"/>
    <n v="347.38"/>
    <n v="2118027.2999999998"/>
  </r>
  <r>
    <x v="1"/>
    <x v="1"/>
    <n v="38"/>
    <x v="43"/>
    <s v="B"/>
    <s v="Gold &amp; Diamond Rotation CH"/>
    <d v="2023-10-01T00:00:00"/>
    <s v="FY 2023-24"/>
    <n v="1507.84"/>
    <n v="6000"/>
    <n v="9047040"/>
    <n v="6083.91"/>
    <n v="9173562.8543999996"/>
    <n v="280.07"/>
    <n v="1718877"/>
    <n v="0"/>
    <n v="0"/>
    <n v="280.07"/>
    <n v="1718877"/>
  </r>
  <r>
    <x v="1"/>
    <x v="1"/>
    <n v="871"/>
    <x v="44"/>
    <s v="B"/>
    <s v="Gold &amp; Diamond Rotation CH"/>
    <d v="2023-10-01T00:00:00"/>
    <s v="FY 2023-24"/>
    <n v="1507.84"/>
    <n v="6000"/>
    <n v="9047040"/>
    <n v="6083.91"/>
    <n v="9173562.8543999996"/>
    <n v="228.88"/>
    <n v="1268699.69"/>
    <n v="20.96"/>
    <n v="126634"/>
    <n v="207.92"/>
    <n v="1268699.69"/>
  </r>
  <r>
    <x v="1"/>
    <x v="1"/>
    <n v="76"/>
    <x v="45"/>
    <s v="B"/>
    <s v="Gold &amp; Diamond Rotation CH"/>
    <d v="2023-10-01T00:00:00"/>
    <s v="FY 2023-24"/>
    <n v="1507.84"/>
    <n v="6000"/>
    <n v="9047040"/>
    <n v="6083.91"/>
    <n v="9173562.8543999996"/>
    <n v="183.09"/>
    <n v="1106982.1000000001"/>
    <n v="0.51"/>
    <n v="3066"/>
    <n v="182.58"/>
    <n v="1106982.1000000001"/>
  </r>
  <r>
    <x v="1"/>
    <x v="1"/>
    <n v="406"/>
    <x v="46"/>
    <s v="A"/>
    <s v="Gold &amp; Diamond Rotation CH"/>
    <d v="2023-10-01T00:00:00"/>
    <s v="FY 2023-24"/>
    <n v="1809.59"/>
    <n v="6000"/>
    <n v="10857540"/>
    <n v="6083.91"/>
    <n v="11009382.696900001"/>
    <n v="219.76"/>
    <n v="1332430.24"/>
    <n v="0"/>
    <n v="0"/>
    <n v="219.76"/>
    <n v="1332430.24"/>
  </r>
  <r>
    <x v="1"/>
    <x v="1"/>
    <n v="809"/>
    <x v="47"/>
    <s v="A"/>
    <s v="Gold &amp; Diamond Rotation CH"/>
    <d v="2023-10-01T00:00:00"/>
    <s v="FY 2023-24"/>
    <n v="1809.59"/>
    <n v="6000"/>
    <n v="10857540"/>
    <n v="6083.91"/>
    <n v="11009382.696900001"/>
    <n v="552.67999999999995"/>
    <n v="3344636.41"/>
    <n v="1.1000000000000001"/>
    <n v="6206"/>
    <n v="551.58000000000004"/>
    <n v="3344636.41"/>
  </r>
  <r>
    <x v="1"/>
    <x v="1"/>
    <n v="3858"/>
    <x v="48"/>
    <s v="A"/>
    <s v="Gold &amp; Diamond Rotation CH"/>
    <d v="2023-10-01T00:00:00"/>
    <s v="FY 2023-24"/>
    <n v="1809.59"/>
    <n v="6000"/>
    <n v="10857540"/>
    <n v="6083.91"/>
    <n v="11009382.696900001"/>
    <n v="368.58"/>
    <n v="2233691.98"/>
    <n v="1.54"/>
    <n v="9258"/>
    <n v="367.04"/>
    <n v="2233691.98"/>
  </r>
  <r>
    <x v="1"/>
    <x v="1"/>
    <n v="3234"/>
    <x v="49"/>
    <s v="A"/>
    <s v="Gold &amp; Diamond Rotation CH"/>
    <d v="2023-10-01T00:00:00"/>
    <s v="FY 2023-24"/>
    <n v="1809.59"/>
    <n v="6000"/>
    <n v="10857540"/>
    <n v="6083.91"/>
    <n v="11009382.696900001"/>
    <n v="202.72"/>
    <n v="1152158.3"/>
    <n v="12.81"/>
    <n v="73866"/>
    <n v="189.91"/>
    <n v="1152158.3"/>
  </r>
  <r>
    <x v="1"/>
    <x v="1"/>
    <n v="3418"/>
    <x v="50"/>
    <s v="A"/>
    <s v="Gold &amp; Diamond Rotation CH"/>
    <d v="2023-10-01T00:00:00"/>
    <s v="FY 2023-24"/>
    <n v="1809.59"/>
    <n v="6000"/>
    <n v="10857540"/>
    <n v="6083.91"/>
    <n v="11009382.696900001"/>
    <n v="392.88"/>
    <n v="2375694.0099999998"/>
    <n v="0"/>
    <n v="0"/>
    <n v="392.88"/>
    <n v="2375694.0099999998"/>
  </r>
  <r>
    <x v="1"/>
    <x v="1"/>
    <n v="73"/>
    <x v="51"/>
    <s v="A"/>
    <s v="Gold &amp; Diamond Rotation CH"/>
    <d v="2023-10-01T00:00:00"/>
    <s v="FY 2023-24"/>
    <n v="1809.59"/>
    <n v="6000"/>
    <n v="10857540"/>
    <n v="6083.91"/>
    <n v="11009382.696900001"/>
    <n v="101.22"/>
    <n v="613379.62"/>
    <n v="0"/>
    <n v="0"/>
    <n v="101.22"/>
    <n v="613379.62"/>
  </r>
  <r>
    <x v="1"/>
    <x v="2"/>
    <n v="5038"/>
    <x v="27"/>
    <s v="C"/>
    <s v="Gold &amp; Diamond Rotation CH"/>
    <d v="2023-10-01T00:00:00"/>
    <s v="FY 2023-24"/>
    <n v="254.01"/>
    <n v="5700"/>
    <n v="1447857"/>
    <n v="5752.38"/>
    <n v="1461162.0438000001"/>
    <n v="86.13"/>
    <n v="497212"/>
    <n v="0"/>
    <n v="0"/>
    <n v="86.13"/>
    <n v="497212"/>
  </r>
  <r>
    <x v="1"/>
    <x v="2"/>
    <n v="4996"/>
    <x v="28"/>
    <s v="C"/>
    <s v="Gold &amp; Diamond Rotation CH"/>
    <d v="2023-10-01T00:00:00"/>
    <s v="FY 2023-24"/>
    <n v="254.01"/>
    <n v="5700"/>
    <n v="1447857"/>
    <n v="5752.38"/>
    <n v="1461162.0438000001"/>
    <n v="179.82"/>
    <n v="1033922.83"/>
    <n v="0"/>
    <n v="0"/>
    <n v="179.82"/>
    <n v="1033922.83"/>
  </r>
  <r>
    <x v="1"/>
    <x v="2"/>
    <n v="4969"/>
    <x v="29"/>
    <s v="C"/>
    <s v="Gold &amp; Diamond Rotation CH"/>
    <d v="2023-10-01T00:00:00"/>
    <s v="FY 2023-24"/>
    <n v="254.01"/>
    <n v="5700"/>
    <n v="1447857"/>
    <n v="5752.38"/>
    <n v="1461162.0438000001"/>
    <n v="270.75"/>
    <n v="1559440.97"/>
    <n v="0"/>
    <n v="0"/>
    <n v="270.75"/>
    <n v="1559440.97"/>
  </r>
  <r>
    <x v="1"/>
    <x v="2"/>
    <n v="4278"/>
    <x v="30"/>
    <s v="C"/>
    <s v="Gold &amp; Diamond Rotation CH"/>
    <d v="2023-10-01T00:00:00"/>
    <s v="FY 2023-24"/>
    <n v="254.01"/>
    <n v="5700"/>
    <n v="1447857"/>
    <n v="5752.38"/>
    <n v="1461162.0438000001"/>
    <n v="65.040000000000006"/>
    <n v="372818"/>
    <n v="0"/>
    <n v="0"/>
    <n v="65.040000000000006"/>
    <n v="372818"/>
  </r>
  <r>
    <x v="1"/>
    <x v="2"/>
    <n v="931"/>
    <x v="31"/>
    <s v="C"/>
    <s v="Gold &amp; Diamond Rotation CH"/>
    <d v="2023-10-01T00:00:00"/>
    <s v="FY 2023-24"/>
    <n v="254.01"/>
    <n v="5700"/>
    <n v="1447857"/>
    <n v="5752.38"/>
    <n v="1461162.0438000001"/>
    <n v="60.11"/>
    <n v="345214.9"/>
    <n v="0"/>
    <n v="0"/>
    <n v="60.11"/>
    <n v="345214.9"/>
  </r>
  <r>
    <x v="1"/>
    <x v="2"/>
    <n v="5009"/>
    <x v="32"/>
    <s v="B"/>
    <s v="Gold &amp; Diamond Rotation CH"/>
    <d v="2023-10-01T00:00:00"/>
    <s v="FY 2023-24"/>
    <n v="317.44"/>
    <n v="5700"/>
    <n v="1809408"/>
    <n v="5752.38"/>
    <n v="1826035.5072000001"/>
    <n v="62.6"/>
    <n v="359374.1"/>
    <n v="0"/>
    <n v="0"/>
    <n v="62.6"/>
    <n v="359374.1"/>
  </r>
  <r>
    <x v="1"/>
    <x v="2"/>
    <n v="4997"/>
    <x v="33"/>
    <s v="B"/>
    <s v="Gold &amp; Diamond Rotation CH"/>
    <d v="2023-10-01T00:00:00"/>
    <s v="FY 2023-24"/>
    <n v="317.44"/>
    <n v="5700"/>
    <n v="1809408"/>
    <n v="5752.38"/>
    <n v="1826035.5072000001"/>
    <n v="96.72"/>
    <n v="556401.5"/>
    <n v="0"/>
    <n v="0"/>
    <n v="96.72"/>
    <n v="556401.5"/>
  </r>
  <r>
    <x v="1"/>
    <x v="2"/>
    <n v="3908"/>
    <x v="34"/>
    <s v="B"/>
    <s v="Gold &amp; Diamond Rotation CH"/>
    <d v="2023-10-01T00:00:00"/>
    <s v="FY 2023-24"/>
    <n v="317.44"/>
    <n v="5700"/>
    <n v="1809408"/>
    <n v="5752.38"/>
    <n v="1826035.5072000001"/>
    <n v="60.14"/>
    <n v="345455"/>
    <n v="0"/>
    <n v="0"/>
    <n v="60.14"/>
    <n v="345455"/>
  </r>
  <r>
    <x v="1"/>
    <x v="2"/>
    <n v="1155"/>
    <x v="35"/>
    <s v="B"/>
    <s v="Gold &amp; Diamond Rotation CH"/>
    <d v="2023-10-01T00:00:00"/>
    <s v="FY 2023-24"/>
    <n v="317.44"/>
    <n v="5700"/>
    <n v="1809408"/>
    <n v="5752.38"/>
    <n v="1826035.5072000001"/>
    <n v="122.17"/>
    <n v="703547"/>
    <n v="0"/>
    <n v="0"/>
    <n v="122.17"/>
    <n v="703547"/>
  </r>
  <r>
    <x v="1"/>
    <x v="2"/>
    <n v="4735"/>
    <x v="36"/>
    <s v="B"/>
    <s v="Gold &amp; Diamond Rotation CH"/>
    <d v="2023-10-01T00:00:00"/>
    <s v="FY 2023-24"/>
    <n v="317.44"/>
    <n v="5700"/>
    <n v="1809408"/>
    <n v="5752.38"/>
    <n v="1826035.5072000001"/>
    <n v="160.77000000000001"/>
    <n v="926197.5"/>
    <n v="0"/>
    <n v="0"/>
    <n v="160.77000000000001"/>
    <n v="926197.5"/>
  </r>
  <r>
    <x v="1"/>
    <x v="2"/>
    <n v="32"/>
    <x v="37"/>
    <s v="B"/>
    <s v="Gold &amp; Diamond Rotation CH"/>
    <d v="2023-10-01T00:00:00"/>
    <s v="FY 2023-24"/>
    <n v="317.44"/>
    <n v="5700"/>
    <n v="1809408"/>
    <n v="5752.38"/>
    <n v="1826035.5072000001"/>
    <n v="185.13"/>
    <n v="1063859"/>
    <n v="0"/>
    <n v="0"/>
    <n v="185.13"/>
    <n v="1063859"/>
  </r>
  <r>
    <x v="1"/>
    <x v="2"/>
    <n v="4480"/>
    <x v="38"/>
    <s v="B"/>
    <s v="Gold &amp; Diamond Rotation CH"/>
    <d v="2023-10-01T00:00:00"/>
    <s v="FY 2023-24"/>
    <n v="317.44"/>
    <n v="5700"/>
    <n v="1809408"/>
    <n v="5752.38"/>
    <n v="1826035.5072000001"/>
    <n v="110.66"/>
    <n v="637872.25"/>
    <n v="0"/>
    <n v="0"/>
    <n v="110.66"/>
    <n v="637872.25"/>
  </r>
  <r>
    <x v="1"/>
    <x v="2"/>
    <n v="4184"/>
    <x v="39"/>
    <s v="B"/>
    <s v="Gold &amp; Diamond Rotation CH"/>
    <d v="2023-10-01T00:00:00"/>
    <s v="FY 2023-24"/>
    <n v="317.44"/>
    <n v="5700"/>
    <n v="1809408"/>
    <n v="5752.38"/>
    <n v="1826035.5072000001"/>
    <n v="244.81"/>
    <n v="1414179.8"/>
    <n v="0"/>
    <n v="0"/>
    <n v="244.81"/>
    <n v="1414179.8"/>
  </r>
  <r>
    <x v="1"/>
    <x v="2"/>
    <n v="575"/>
    <x v="40"/>
    <s v="B"/>
    <s v="Gold &amp; Diamond Rotation CH"/>
    <d v="2023-10-01T00:00:00"/>
    <s v="FY 2023-24"/>
    <n v="317.44"/>
    <n v="5700"/>
    <n v="1809408"/>
    <n v="5752.38"/>
    <n v="1826035.5072000001"/>
    <n v="118.15"/>
    <n v="677922.1"/>
    <n v="0"/>
    <n v="0"/>
    <n v="118.15"/>
    <n v="677922.1"/>
  </r>
  <r>
    <x v="1"/>
    <x v="2"/>
    <n v="579"/>
    <x v="41"/>
    <s v="B"/>
    <s v="Gold &amp; Diamond Rotation CH"/>
    <d v="2023-10-01T00:00:00"/>
    <s v="FY 2023-24"/>
    <n v="317.44"/>
    <n v="5700"/>
    <n v="1809408"/>
    <n v="5752.38"/>
    <n v="1826035.5072000001"/>
    <n v="256.20999999999998"/>
    <n v="1471253.99"/>
    <n v="0"/>
    <n v="0"/>
    <n v="256.20999999999998"/>
    <n v="1471253.99"/>
  </r>
  <r>
    <x v="1"/>
    <x v="2"/>
    <n v="522"/>
    <x v="42"/>
    <s v="B"/>
    <s v="Gold &amp; Diamond Rotation CH"/>
    <d v="2023-10-01T00:00:00"/>
    <s v="FY 2023-24"/>
    <n v="317.44"/>
    <n v="5700"/>
    <n v="1809408"/>
    <n v="5752.38"/>
    <n v="1826035.5072000001"/>
    <n v="68.099999999999994"/>
    <n v="390494.85"/>
    <n v="0"/>
    <n v="0"/>
    <n v="68.099999999999994"/>
    <n v="390494.85"/>
  </r>
  <r>
    <x v="1"/>
    <x v="2"/>
    <n v="38"/>
    <x v="43"/>
    <s v="B"/>
    <s v="Gold &amp; Diamond Rotation CH"/>
    <d v="2023-10-01T00:00:00"/>
    <s v="FY 2023-24"/>
    <n v="317.44"/>
    <n v="5700"/>
    <n v="1809408"/>
    <n v="5752.38"/>
    <n v="1826035.5072000001"/>
    <n v="81.11"/>
    <n v="467648.55"/>
    <n v="0"/>
    <n v="0"/>
    <n v="81.11"/>
    <n v="467648.55"/>
  </r>
  <r>
    <x v="1"/>
    <x v="2"/>
    <n v="871"/>
    <x v="44"/>
    <s v="B"/>
    <s v="Gold &amp; Diamond Rotation CH"/>
    <d v="2023-10-01T00:00:00"/>
    <s v="FY 2023-24"/>
    <n v="317.44"/>
    <n v="5700"/>
    <n v="1809408"/>
    <n v="5752.38"/>
    <n v="1826035.5072000001"/>
    <n v="146.18"/>
    <n v="840810"/>
    <n v="0"/>
    <n v="0"/>
    <n v="146.18"/>
    <n v="840810"/>
  </r>
  <r>
    <x v="1"/>
    <x v="2"/>
    <n v="76"/>
    <x v="45"/>
    <s v="B"/>
    <s v="Gold &amp; Diamond Rotation CH"/>
    <d v="2023-10-01T00:00:00"/>
    <s v="FY 2023-24"/>
    <n v="317.44"/>
    <n v="5700"/>
    <n v="1809408"/>
    <n v="5752.38"/>
    <n v="1826035.5072000001"/>
    <n v="63.05"/>
    <n v="362972"/>
    <n v="0"/>
    <n v="0"/>
    <n v="63.05"/>
    <n v="362972"/>
  </r>
  <r>
    <x v="1"/>
    <x v="2"/>
    <n v="406"/>
    <x v="46"/>
    <s v="A"/>
    <s v="Gold &amp; Diamond Rotation CH"/>
    <d v="2023-10-01T00:00:00"/>
    <s v="FY 2023-24"/>
    <n v="380.97"/>
    <n v="5700"/>
    <n v="2171529"/>
    <n v="5752.38"/>
    <n v="2191484.2086"/>
    <n v="102.13"/>
    <n v="586265"/>
    <n v="0"/>
    <n v="0"/>
    <n v="102.13"/>
    <n v="586265"/>
  </r>
  <r>
    <x v="1"/>
    <x v="2"/>
    <n v="809"/>
    <x v="47"/>
    <s v="A"/>
    <s v="Gold &amp; Diamond Rotation CH"/>
    <d v="2023-10-01T00:00:00"/>
    <s v="FY 2023-24"/>
    <n v="380.97"/>
    <n v="5700"/>
    <n v="2171529"/>
    <n v="5752.38"/>
    <n v="2191484.2086"/>
    <n v="251.11"/>
    <n v="1445718.65"/>
    <n v="0"/>
    <n v="0"/>
    <n v="251.11"/>
    <n v="1445718.65"/>
  </r>
  <r>
    <x v="1"/>
    <x v="2"/>
    <n v="3858"/>
    <x v="48"/>
    <s v="A"/>
    <s v="Gold &amp; Diamond Rotation CH"/>
    <d v="2023-10-01T00:00:00"/>
    <s v="FY 2023-24"/>
    <n v="380.97"/>
    <n v="5700"/>
    <n v="2171529"/>
    <n v="5752.38"/>
    <n v="2191484.2086"/>
    <n v="198.22"/>
    <n v="1142433.48"/>
    <n v="0"/>
    <n v="0"/>
    <n v="198.22"/>
    <n v="1142433.48"/>
  </r>
  <r>
    <x v="1"/>
    <x v="2"/>
    <n v="3234"/>
    <x v="49"/>
    <s v="A"/>
    <s v="Gold &amp; Diamond Rotation CH"/>
    <d v="2023-10-01T00:00:00"/>
    <s v="FY 2023-24"/>
    <n v="380.97"/>
    <n v="5700"/>
    <n v="2171529"/>
    <n v="5752.38"/>
    <n v="2191484.2086"/>
    <n v="121.15"/>
    <n v="696718"/>
    <n v="0"/>
    <n v="0"/>
    <n v="121.15"/>
    <n v="696718"/>
  </r>
  <r>
    <x v="1"/>
    <x v="2"/>
    <n v="3418"/>
    <x v="50"/>
    <s v="A"/>
    <s v="Gold &amp; Diamond Rotation CH"/>
    <d v="2023-10-01T00:00:00"/>
    <s v="FY 2023-24"/>
    <n v="380.97"/>
    <n v="5700"/>
    <n v="2171529"/>
    <n v="5752.38"/>
    <n v="2191484.2086"/>
    <n v="192.21"/>
    <n v="1103783.95"/>
    <n v="0"/>
    <n v="0"/>
    <n v="192.21"/>
    <n v="1103783.95"/>
  </r>
  <r>
    <x v="1"/>
    <x v="2"/>
    <n v="73"/>
    <x v="51"/>
    <s v="A"/>
    <s v="Gold &amp; Diamond Rotation CH"/>
    <d v="2023-10-01T00:00:00"/>
    <s v="FY 2023-24"/>
    <n v="380.97"/>
    <n v="5700"/>
    <n v="2171529"/>
    <n v="5752.38"/>
    <n v="2191484.2086"/>
    <n v="315.11"/>
    <n v="1809869.7"/>
    <n v="0"/>
    <n v="0"/>
    <n v="315.11"/>
    <n v="1809869.7"/>
  </r>
  <r>
    <x v="1"/>
    <x v="3"/>
    <n v="5038"/>
    <x v="27"/>
    <s v="C"/>
    <s v="Gold &amp; Diamond Rotation CH"/>
    <d v="2023-10-01T00:00:00"/>
    <s v="FY 2023-24"/>
    <n v="14.29"/>
    <n v="75000"/>
    <n v="1071750"/>
    <n v="76191.75"/>
    <n v="1088780.1074999999"/>
    <n v="2.09"/>
    <n v="161720"/>
    <n v="0"/>
    <n v="0"/>
    <n v="2.09"/>
    <n v="161720"/>
  </r>
  <r>
    <x v="1"/>
    <x v="3"/>
    <n v="4996"/>
    <x v="28"/>
    <s v="C"/>
    <s v="Gold &amp; Diamond Rotation CH"/>
    <d v="2023-10-01T00:00:00"/>
    <s v="FY 2023-24"/>
    <n v="14.29"/>
    <n v="75000"/>
    <n v="1071750"/>
    <n v="76191.75"/>
    <n v="1088780.1074999999"/>
    <n v="0.44"/>
    <n v="36400"/>
    <n v="0"/>
    <n v="0"/>
    <n v="0.44"/>
    <n v="36400"/>
  </r>
  <r>
    <x v="1"/>
    <x v="3"/>
    <n v="4969"/>
    <x v="29"/>
    <s v="C"/>
    <s v="Gold &amp; Diamond Rotation CH"/>
    <d v="2023-10-01T00:00:00"/>
    <s v="FY 2023-24"/>
    <n v="14.29"/>
    <n v="75000"/>
    <n v="1071750"/>
    <n v="76191.75"/>
    <n v="1088780.1074999999"/>
    <n v="0.55000000000000004"/>
    <n v="44210"/>
    <n v="0"/>
    <n v="0"/>
    <n v="0.55000000000000004"/>
    <n v="44210"/>
  </r>
  <r>
    <x v="1"/>
    <x v="3"/>
    <n v="4278"/>
    <x v="30"/>
    <s v="C"/>
    <s v="Gold &amp; Diamond Rotation CH"/>
    <d v="2023-10-01T00:00:00"/>
    <s v="FY 2023-24"/>
    <n v="14.29"/>
    <n v="75000"/>
    <n v="1071750"/>
    <n v="76191.75"/>
    <n v="1088780.1074999999"/>
    <n v="5.14"/>
    <n v="418480"/>
    <n v="0"/>
    <n v="0"/>
    <n v="5.14"/>
    <n v="418480"/>
  </r>
  <r>
    <x v="1"/>
    <x v="3"/>
    <n v="931"/>
    <x v="31"/>
    <s v="C"/>
    <s v="Gold &amp; Diamond Rotation CH"/>
    <d v="2023-10-01T00:00:00"/>
    <s v="FY 2023-24"/>
    <n v="14.29"/>
    <n v="75000"/>
    <n v="1071750"/>
    <n v="76191.75"/>
    <n v="1088780.1074999999"/>
    <n v="1.65"/>
    <n v="123750"/>
    <n v="0"/>
    <n v="0"/>
    <n v="1.65"/>
    <n v="123750"/>
  </r>
  <r>
    <x v="1"/>
    <x v="3"/>
    <n v="5009"/>
    <x v="32"/>
    <s v="B"/>
    <s v="Gold &amp; Diamond Rotation CH"/>
    <d v="2023-10-01T00:00:00"/>
    <s v="FY 2023-24"/>
    <n v="17.86"/>
    <n v="75000"/>
    <n v="1339500"/>
    <n v="76191.75"/>
    <n v="1360784.655"/>
    <n v="2.5"/>
    <n v="187500"/>
    <n v="0"/>
    <n v="0"/>
    <n v="2.5"/>
    <n v="187500"/>
  </r>
  <r>
    <x v="1"/>
    <x v="3"/>
    <n v="4997"/>
    <x v="33"/>
    <s v="B"/>
    <s v="Gold &amp; Diamond Rotation CH"/>
    <d v="2023-10-01T00:00:00"/>
    <s v="FY 2023-24"/>
    <n v="17.86"/>
    <n v="75000"/>
    <n v="1339500"/>
    <n v="76191.75"/>
    <n v="1360784.655"/>
    <n v="0.76"/>
    <n v="57000"/>
    <n v="0"/>
    <n v="0"/>
    <n v="0.76"/>
    <n v="57000"/>
  </r>
  <r>
    <x v="1"/>
    <x v="3"/>
    <n v="3908"/>
    <x v="34"/>
    <s v="B"/>
    <s v="Gold &amp; Diamond Rotation CH"/>
    <d v="2023-10-01T00:00:00"/>
    <s v="FY 2023-24"/>
    <n v="17.86"/>
    <n v="75000"/>
    <n v="1339500"/>
    <n v="76191.75"/>
    <n v="1360784.655"/>
    <n v="0.55000000000000004"/>
    <n v="50060"/>
    <n v="0"/>
    <n v="0"/>
    <n v="0.55000000000000004"/>
    <n v="50060"/>
  </r>
  <r>
    <x v="1"/>
    <x v="3"/>
    <n v="1155"/>
    <x v="35"/>
    <s v="B"/>
    <s v="Gold &amp; Diamond Rotation CH"/>
    <d v="2023-10-01T00:00:00"/>
    <s v="FY 2023-24"/>
    <n v="17.86"/>
    <n v="75000"/>
    <n v="1339500"/>
    <n v="76191.75"/>
    <n v="1360784.655"/>
    <n v="0.51"/>
    <n v="38250"/>
    <n v="0"/>
    <n v="0"/>
    <n v="0.51"/>
    <n v="38250"/>
  </r>
  <r>
    <x v="1"/>
    <x v="3"/>
    <n v="4735"/>
    <x v="36"/>
    <s v="B"/>
    <s v="Gold &amp; Diamond Rotation CH"/>
    <d v="2023-10-01T00:00:00"/>
    <s v="FY 2023-24"/>
    <n v="17.86"/>
    <n v="75000"/>
    <n v="1339500"/>
    <n v="76191.75"/>
    <n v="1360784.655"/>
    <n v="2.5299999999999998"/>
    <n v="175940"/>
    <n v="0.23"/>
    <n v="17250"/>
    <n v="2.2999999999999998"/>
    <n v="175940"/>
  </r>
  <r>
    <x v="1"/>
    <x v="3"/>
    <n v="32"/>
    <x v="37"/>
    <s v="B"/>
    <s v="Gold &amp; Diamond Rotation CH"/>
    <d v="2023-10-01T00:00:00"/>
    <s v="FY 2023-24"/>
    <n v="17.86"/>
    <n v="75000"/>
    <n v="1339500"/>
    <n v="76191.75"/>
    <n v="1360784.655"/>
    <n v="5.72"/>
    <n v="430500"/>
    <n v="0.08"/>
    <n v="6000"/>
    <n v="5.64"/>
    <n v="430500"/>
  </r>
  <r>
    <x v="1"/>
    <x v="3"/>
    <n v="4480"/>
    <x v="38"/>
    <s v="B"/>
    <s v="Gold &amp; Diamond Rotation CH"/>
    <d v="2023-10-01T00:00:00"/>
    <s v="FY 2023-24"/>
    <n v="17.86"/>
    <n v="75000"/>
    <n v="1339500"/>
    <n v="76191.75"/>
    <n v="1360784.655"/>
    <n v="9.31"/>
    <n v="698250"/>
    <n v="0"/>
    <n v="0"/>
    <n v="9.31"/>
    <n v="698250"/>
  </r>
  <r>
    <x v="1"/>
    <x v="3"/>
    <n v="4184"/>
    <x v="39"/>
    <s v="B"/>
    <s v="Gold &amp; Diamond Rotation CH"/>
    <d v="2023-10-01T00:00:00"/>
    <s v="FY 2023-24"/>
    <n v="17.86"/>
    <n v="75000"/>
    <n v="1339500"/>
    <n v="76191.75"/>
    <n v="1360784.655"/>
    <n v="2.5"/>
    <n v="187500"/>
    <n v="0"/>
    <n v="0"/>
    <n v="2.5"/>
    <n v="187500"/>
  </r>
  <r>
    <x v="1"/>
    <x v="3"/>
    <n v="575"/>
    <x v="40"/>
    <s v="B"/>
    <s v="Gold &amp; Diamond Rotation CH"/>
    <d v="2023-10-01T00:00:00"/>
    <s v="FY 2023-24"/>
    <n v="17.86"/>
    <n v="75000"/>
    <n v="1339500"/>
    <n v="76191.75"/>
    <n v="1360784.655"/>
    <n v="3.37"/>
    <n v="252750"/>
    <n v="0"/>
    <n v="0"/>
    <n v="3.37"/>
    <n v="252750"/>
  </r>
  <r>
    <x v="1"/>
    <x v="3"/>
    <n v="579"/>
    <x v="41"/>
    <s v="B"/>
    <s v="Gold &amp; Diamond Rotation CH"/>
    <d v="2023-10-01T00:00:00"/>
    <s v="FY 2023-24"/>
    <n v="17.86"/>
    <n v="75000"/>
    <n v="1339500"/>
    <n v="76191.75"/>
    <n v="1360784.655"/>
    <n v="2.8"/>
    <n v="210000"/>
    <n v="0"/>
    <n v="0"/>
    <n v="2.8"/>
    <n v="210000"/>
  </r>
  <r>
    <x v="1"/>
    <x v="3"/>
    <n v="522"/>
    <x v="42"/>
    <s v="B"/>
    <s v="Gold &amp; Diamond Rotation CH"/>
    <d v="2023-10-01T00:00:00"/>
    <s v="FY 2023-24"/>
    <n v="17.86"/>
    <n v="75000"/>
    <n v="1339500"/>
    <n v="76191.75"/>
    <n v="1360784.655"/>
    <n v="2.02"/>
    <n v="127500"/>
    <n v="0.32"/>
    <n v="24000"/>
    <n v="1.7"/>
    <n v="127500"/>
  </r>
  <r>
    <x v="1"/>
    <x v="3"/>
    <n v="38"/>
    <x v="43"/>
    <s v="B"/>
    <s v="Gold &amp; Diamond Rotation CH"/>
    <d v="2023-10-01T00:00:00"/>
    <s v="FY 2023-24"/>
    <n v="17.86"/>
    <n v="75000"/>
    <n v="1339500"/>
    <n v="76191.75"/>
    <n v="1360784.655"/>
    <n v="1.54"/>
    <n v="115500"/>
    <n v="0"/>
    <n v="0"/>
    <n v="1.54"/>
    <n v="115500"/>
  </r>
  <r>
    <x v="1"/>
    <x v="3"/>
    <n v="871"/>
    <x v="44"/>
    <s v="B"/>
    <s v="Gold &amp; Diamond Rotation CH"/>
    <d v="2023-10-01T00:00:00"/>
    <s v="FY 2023-24"/>
    <n v="17.86"/>
    <n v="75000"/>
    <n v="1339500"/>
    <n v="76191.75"/>
    <n v="1360784.655"/>
    <n v="2.71"/>
    <n v="210650"/>
    <n v="0"/>
    <n v="0"/>
    <n v="2.71"/>
    <n v="210650"/>
  </r>
  <r>
    <x v="1"/>
    <x v="3"/>
    <n v="76"/>
    <x v="45"/>
    <s v="B"/>
    <s v="Gold &amp; Diamond Rotation CH"/>
    <d v="2023-10-01T00:00:00"/>
    <s v="FY 2023-24"/>
    <n v="17.86"/>
    <n v="75000"/>
    <n v="1339500"/>
    <n v="76191.75"/>
    <n v="1360784.655"/>
    <n v="0.99"/>
    <n v="74250"/>
    <n v="0"/>
    <n v="0"/>
    <n v="0.99"/>
    <n v="74250"/>
  </r>
  <r>
    <x v="1"/>
    <x v="3"/>
    <n v="406"/>
    <x v="46"/>
    <s v="A"/>
    <s v="Gold &amp; Diamond Rotation CH"/>
    <d v="2023-10-01T00:00:00"/>
    <s v="FY 2023-24"/>
    <n v="21.43"/>
    <n v="75000"/>
    <n v="1607250"/>
    <n v="76191.75"/>
    <n v="1632789.2024999999"/>
    <n v="8.2200000000000006"/>
    <n v="616500"/>
    <n v="0"/>
    <n v="0"/>
    <n v="8.2200000000000006"/>
    <n v="616500"/>
  </r>
  <r>
    <x v="1"/>
    <x v="3"/>
    <n v="809"/>
    <x v="47"/>
    <s v="A"/>
    <s v="Gold &amp; Diamond Rotation CH"/>
    <d v="2023-10-01T00:00:00"/>
    <s v="FY 2023-24"/>
    <n v="21.43"/>
    <n v="75000"/>
    <n v="1607250"/>
    <n v="76191.75"/>
    <n v="1632789.2024999999"/>
    <n v="2.61"/>
    <n v="195750"/>
    <n v="0"/>
    <n v="0"/>
    <n v="2.61"/>
    <n v="195750"/>
  </r>
  <r>
    <x v="1"/>
    <x v="3"/>
    <n v="3858"/>
    <x v="48"/>
    <s v="A"/>
    <s v="Gold &amp; Diamond Rotation CH"/>
    <d v="2023-10-01T00:00:00"/>
    <s v="FY 2023-24"/>
    <n v="21.43"/>
    <n v="75000"/>
    <n v="1607250"/>
    <n v="76191.75"/>
    <n v="1632789.2024999999"/>
    <n v="1.6"/>
    <n v="120000"/>
    <n v="0"/>
    <n v="0"/>
    <n v="1.6"/>
    <n v="120000"/>
  </r>
  <r>
    <x v="1"/>
    <x v="3"/>
    <n v="3234"/>
    <x v="49"/>
    <s v="A"/>
    <s v="Gold &amp; Diamond Rotation CH"/>
    <d v="2023-10-01T00:00:00"/>
    <s v="FY 2023-24"/>
    <n v="21.43"/>
    <n v="75000"/>
    <n v="1607250"/>
    <n v="76191.75"/>
    <n v="1632789.2024999999"/>
    <n v="1.46"/>
    <n v="109500"/>
    <n v="0"/>
    <n v="0"/>
    <n v="1.46"/>
    <n v="109500"/>
  </r>
  <r>
    <x v="1"/>
    <x v="3"/>
    <n v="3418"/>
    <x v="50"/>
    <s v="A"/>
    <s v="Gold &amp; Diamond Rotation CH"/>
    <d v="2023-10-01T00:00:00"/>
    <s v="FY 2023-24"/>
    <n v="21.43"/>
    <n v="75000"/>
    <n v="1607250"/>
    <n v="76191.75"/>
    <n v="1632789.2024999999"/>
    <n v="8.2200000000000006"/>
    <n v="631680"/>
    <n v="0"/>
    <n v="0"/>
    <n v="8.2200000000000006"/>
    <n v="631680"/>
  </r>
  <r>
    <x v="1"/>
    <x v="3"/>
    <n v="73"/>
    <x v="51"/>
    <s v="A"/>
    <s v="Gold &amp; Diamond Rotation CH"/>
    <d v="2023-10-01T00:00:00"/>
    <s v="FY 2023-24"/>
    <n v="21.43"/>
    <n v="75000"/>
    <n v="1607250"/>
    <n v="76191.75"/>
    <n v="1632789.2024999999"/>
    <n v="2.71"/>
    <n v="203250"/>
    <n v="0"/>
    <n v="0"/>
    <n v="2.71"/>
    <n v="203250"/>
  </r>
  <r>
    <x v="1"/>
    <x v="4"/>
    <n v="5038"/>
    <x v="27"/>
    <s v="C"/>
    <s v="Gold &amp; Diamond Rotation CH"/>
    <d v="2023-10-01T00:00:00"/>
    <s v="FY 2023-24"/>
    <n v="47626.7"/>
    <n v="1"/>
    <n v="47626.7"/>
    <n v="1"/>
    <n v="47626.7"/>
    <n v="804.8"/>
    <n v="804.8"/>
    <n v="0"/>
    <n v="0"/>
    <n v="804.8"/>
    <n v="804.8"/>
  </r>
  <r>
    <x v="1"/>
    <x v="4"/>
    <n v="4996"/>
    <x v="28"/>
    <s v="C"/>
    <s v="Gold &amp; Diamond Rotation CH"/>
    <d v="2023-10-01T00:00:00"/>
    <s v="FY 2023-24"/>
    <n v="47626.7"/>
    <n v="1"/>
    <n v="47626.7"/>
    <n v="1"/>
    <n v="47626.7"/>
    <n v="3253.6"/>
    <n v="3253.6"/>
    <n v="0"/>
    <n v="0"/>
    <n v="3253.6"/>
    <n v="3253.6"/>
  </r>
  <r>
    <x v="1"/>
    <x v="4"/>
    <n v="4969"/>
    <x v="29"/>
    <s v="C"/>
    <s v="Gold &amp; Diamond Rotation CH"/>
    <d v="2023-10-01T00:00:00"/>
    <s v="FY 2023-24"/>
    <n v="47626.7"/>
    <n v="1"/>
    <n v="47626.7"/>
    <n v="1"/>
    <n v="47626.7"/>
    <n v="352.8"/>
    <n v="352.8"/>
    <n v="0"/>
    <n v="0"/>
    <n v="352.8"/>
    <n v="352.8"/>
  </r>
  <r>
    <x v="1"/>
    <x v="4"/>
    <n v="4278"/>
    <x v="30"/>
    <s v="C"/>
    <s v="Gold &amp; Diamond Rotation CH"/>
    <d v="2023-10-01T00:00:00"/>
    <s v="FY 2023-24"/>
    <n v="47626.7"/>
    <n v="1"/>
    <n v="47626.7"/>
    <n v="1"/>
    <n v="47626.7"/>
    <n v="38096.199999999997"/>
    <n v="38096.199999999997"/>
    <n v="0"/>
    <n v="0"/>
    <n v="38096.199999999997"/>
    <n v="38096.199999999997"/>
  </r>
  <r>
    <x v="1"/>
    <x v="4"/>
    <n v="931"/>
    <x v="31"/>
    <s v="C"/>
    <s v="Gold &amp; Diamond Rotation CH"/>
    <d v="2023-10-01T00:00:00"/>
    <s v="FY 2023-24"/>
    <n v="47626.7"/>
    <n v="1"/>
    <n v="47626.7"/>
    <n v="1"/>
    <n v="47626.7"/>
    <n v="583.1"/>
    <n v="583.1"/>
    <n v="0"/>
    <n v="0"/>
    <n v="583.1"/>
    <n v="583.1"/>
  </r>
  <r>
    <x v="1"/>
    <x v="4"/>
    <n v="5009"/>
    <x v="32"/>
    <s v="B"/>
    <s v="Gold &amp; Diamond Rotation CH"/>
    <d v="2023-10-01T00:00:00"/>
    <s v="FY 2023-24"/>
    <n v="59519.98"/>
    <n v="1"/>
    <n v="59519.98"/>
    <n v="1"/>
    <n v="59519.98"/>
    <n v="1015.84"/>
    <n v="1015.84"/>
    <n v="0"/>
    <n v="0"/>
    <n v="1015.84"/>
    <n v="1015.84"/>
  </r>
  <r>
    <x v="1"/>
    <x v="4"/>
    <n v="4997"/>
    <x v="33"/>
    <s v="B"/>
    <s v="Gold &amp; Diamond Rotation CH"/>
    <d v="2023-10-01T00:00:00"/>
    <s v="FY 2023-24"/>
    <n v="59519.98"/>
    <n v="1"/>
    <n v="59519.98"/>
    <n v="1"/>
    <n v="59519.98"/>
    <n v="3889.06"/>
    <n v="3889.06"/>
    <n v="0.56000000000000005"/>
    <n v="0"/>
    <n v="3888.5"/>
    <n v="3889.06"/>
  </r>
  <r>
    <x v="1"/>
    <x v="4"/>
    <n v="3908"/>
    <x v="34"/>
    <s v="B"/>
    <s v="Gold &amp; Diamond Rotation CH"/>
    <d v="2023-10-01T00:00:00"/>
    <s v="FY 2023-24"/>
    <n v="59519.98"/>
    <n v="1"/>
    <n v="59519.98"/>
    <n v="1"/>
    <n v="59519.98"/>
    <n v="6216.9"/>
    <n v="6216.9"/>
    <n v="0"/>
    <n v="0"/>
    <n v="6216.9"/>
    <n v="6216.9"/>
  </r>
  <r>
    <x v="1"/>
    <x v="4"/>
    <n v="1155"/>
    <x v="35"/>
    <s v="B"/>
    <s v="Gold &amp; Diamond Rotation CH"/>
    <d v="2023-10-01T00:00:00"/>
    <s v="FY 2023-24"/>
    <n v="59519.98"/>
    <n v="1"/>
    <n v="59519.98"/>
    <n v="1"/>
    <n v="59519.98"/>
    <n v="2025.93"/>
    <n v="2025.93"/>
    <n v="0"/>
    <n v="0"/>
    <n v="2025.93"/>
    <n v="2025.93"/>
  </r>
  <r>
    <x v="1"/>
    <x v="4"/>
    <n v="4735"/>
    <x v="36"/>
    <s v="B"/>
    <s v="Gold &amp; Diamond Rotation CH"/>
    <d v="2023-10-01T00:00:00"/>
    <s v="FY 2023-24"/>
    <n v="59519.98"/>
    <n v="1"/>
    <n v="59519.98"/>
    <n v="1"/>
    <n v="59519.98"/>
    <n v="1337.45"/>
    <n v="1337.45"/>
    <n v="9.48"/>
    <n v="0"/>
    <n v="1327.97"/>
    <n v="1337.45"/>
  </r>
  <r>
    <x v="1"/>
    <x v="4"/>
    <n v="32"/>
    <x v="37"/>
    <s v="B"/>
    <s v="Gold &amp; Diamond Rotation CH"/>
    <d v="2023-10-01T00:00:00"/>
    <s v="FY 2023-24"/>
    <n v="59519.98"/>
    <n v="1"/>
    <n v="59519.98"/>
    <n v="1"/>
    <n v="59519.98"/>
    <n v="3595.73"/>
    <n v="3595.73"/>
    <n v="0"/>
    <n v="0"/>
    <n v="3595.73"/>
    <n v="3595.73"/>
  </r>
  <r>
    <x v="1"/>
    <x v="4"/>
    <n v="4480"/>
    <x v="38"/>
    <s v="B"/>
    <s v="Gold &amp; Diamond Rotation CH"/>
    <d v="2023-10-01T00:00:00"/>
    <s v="FY 2023-24"/>
    <n v="59519.98"/>
    <n v="1"/>
    <n v="59519.98"/>
    <n v="1"/>
    <n v="59519.98"/>
    <n v="22281.8"/>
    <n v="22281.8"/>
    <n v="0"/>
    <n v="0"/>
    <n v="22281.8"/>
    <n v="22281.8"/>
  </r>
  <r>
    <x v="1"/>
    <x v="4"/>
    <n v="4184"/>
    <x v="39"/>
    <s v="B"/>
    <s v="Gold &amp; Diamond Rotation CH"/>
    <d v="2023-10-01T00:00:00"/>
    <s v="FY 2023-24"/>
    <n v="59519.98"/>
    <n v="1"/>
    <n v="59519.98"/>
    <n v="1"/>
    <n v="59519.98"/>
    <n v="1622.28"/>
    <n v="1622.28"/>
    <n v="0"/>
    <n v="0"/>
    <n v="1622.28"/>
    <n v="1622.28"/>
  </r>
  <r>
    <x v="1"/>
    <x v="4"/>
    <n v="575"/>
    <x v="40"/>
    <s v="B"/>
    <s v="Gold &amp; Diamond Rotation CH"/>
    <d v="2023-10-01T00:00:00"/>
    <s v="FY 2023-24"/>
    <n v="59519.98"/>
    <n v="1"/>
    <n v="59519.98"/>
    <n v="1"/>
    <n v="59519.98"/>
    <n v="21081.14"/>
    <n v="21081.14"/>
    <n v="0"/>
    <n v="0"/>
    <n v="21081.14"/>
    <n v="21081.14"/>
  </r>
  <r>
    <x v="1"/>
    <x v="4"/>
    <n v="579"/>
    <x v="41"/>
    <s v="B"/>
    <s v="Gold &amp; Diamond Rotation CH"/>
    <d v="2023-10-01T00:00:00"/>
    <s v="FY 2023-24"/>
    <n v="59519.98"/>
    <n v="1"/>
    <n v="59519.98"/>
    <n v="1"/>
    <n v="59519.98"/>
    <n v="12577.15"/>
    <n v="12577.15"/>
    <n v="0"/>
    <n v="0"/>
    <n v="12577.15"/>
    <n v="12577.15"/>
  </r>
  <r>
    <x v="1"/>
    <x v="4"/>
    <n v="522"/>
    <x v="42"/>
    <s v="B"/>
    <s v="Gold &amp; Diamond Rotation CH"/>
    <d v="2023-10-01T00:00:00"/>
    <s v="FY 2023-24"/>
    <n v="59519.98"/>
    <n v="1"/>
    <n v="59519.98"/>
    <n v="1"/>
    <n v="59519.98"/>
    <n v="1548.5"/>
    <n v="1489.7"/>
    <n v="0.12"/>
    <n v="58.8"/>
    <n v="1548.38"/>
    <n v="1489.7"/>
  </r>
  <r>
    <x v="1"/>
    <x v="4"/>
    <n v="38"/>
    <x v="43"/>
    <s v="B"/>
    <s v="Gold &amp; Diamond Rotation CH"/>
    <d v="2023-10-01T00:00:00"/>
    <s v="FY 2023-24"/>
    <n v="59519.98"/>
    <n v="1"/>
    <n v="59519.98"/>
    <n v="1"/>
    <n v="59519.98"/>
    <n v="578.20000000000005"/>
    <n v="578.20000000000005"/>
    <n v="0"/>
    <n v="0"/>
    <n v="578.20000000000005"/>
    <n v="578.20000000000005"/>
  </r>
  <r>
    <x v="1"/>
    <x v="4"/>
    <n v="871"/>
    <x v="44"/>
    <s v="B"/>
    <s v="Gold &amp; Diamond Rotation CH"/>
    <d v="2023-10-01T00:00:00"/>
    <s v="FY 2023-24"/>
    <n v="59519.98"/>
    <n v="1"/>
    <n v="59519.98"/>
    <n v="1"/>
    <n v="59519.98"/>
    <n v="2862.3"/>
    <n v="2862.3"/>
    <n v="0.15"/>
    <n v="0"/>
    <n v="2862.15"/>
    <n v="2862.3"/>
  </r>
  <r>
    <x v="1"/>
    <x v="4"/>
    <n v="76"/>
    <x v="45"/>
    <s v="B"/>
    <s v="Gold &amp; Diamond Rotation CH"/>
    <d v="2023-10-01T00:00:00"/>
    <s v="FY 2023-24"/>
    <n v="59519.98"/>
    <n v="1"/>
    <n v="59519.98"/>
    <n v="1"/>
    <n v="59519.98"/>
    <n v="102.9"/>
    <n v="102.9"/>
    <n v="0"/>
    <n v="0"/>
    <n v="102.9"/>
    <n v="102.9"/>
  </r>
  <r>
    <x v="1"/>
    <x v="4"/>
    <n v="406"/>
    <x v="46"/>
    <s v="A"/>
    <s v="Gold &amp; Diamond Rotation CH"/>
    <d v="2023-10-01T00:00:00"/>
    <s v="FY 2023-24"/>
    <n v="71431.12"/>
    <n v="1"/>
    <n v="71431.12"/>
    <n v="1"/>
    <n v="71431.12"/>
    <n v="1667.4"/>
    <n v="1667.4"/>
    <n v="0"/>
    <n v="0"/>
    <n v="1667.4"/>
    <n v="1667.4"/>
  </r>
  <r>
    <x v="1"/>
    <x v="4"/>
    <n v="809"/>
    <x v="47"/>
    <s v="A"/>
    <s v="Gold &amp; Diamond Rotation CH"/>
    <d v="2023-10-01T00:00:00"/>
    <s v="FY 2023-24"/>
    <n v="71431.12"/>
    <n v="1"/>
    <n v="71431.12"/>
    <n v="1"/>
    <n v="71431.12"/>
    <n v="1245.5999999999999"/>
    <n v="1245.5999999999999"/>
    <n v="0"/>
    <n v="0"/>
    <n v="1245.5999999999999"/>
    <n v="1245.5999999999999"/>
  </r>
  <r>
    <x v="1"/>
    <x v="4"/>
    <n v="3858"/>
    <x v="48"/>
    <s v="A"/>
    <s v="Gold &amp; Diamond Rotation CH"/>
    <d v="2023-10-01T00:00:00"/>
    <s v="FY 2023-24"/>
    <n v="71431.12"/>
    <n v="1"/>
    <n v="71431.12"/>
    <n v="1"/>
    <n v="71431.12"/>
    <n v="1152.7"/>
    <n v="1152.7"/>
    <n v="0"/>
    <n v="0"/>
    <n v="1152.7"/>
    <n v="1152.7"/>
  </r>
  <r>
    <x v="1"/>
    <x v="4"/>
    <n v="3234"/>
    <x v="49"/>
    <s v="A"/>
    <s v="Gold &amp; Diamond Rotation CH"/>
    <d v="2023-10-01T00:00:00"/>
    <s v="FY 2023-24"/>
    <n v="71431.12"/>
    <n v="1"/>
    <n v="71431.12"/>
    <n v="1"/>
    <n v="71431.12"/>
    <n v="651.70000000000005"/>
    <n v="651.70000000000005"/>
    <n v="16.52"/>
    <n v="0"/>
    <n v="635.17999999999995"/>
    <n v="651.70000000000005"/>
  </r>
  <r>
    <x v="1"/>
    <x v="4"/>
    <n v="3418"/>
    <x v="50"/>
    <s v="A"/>
    <s v="Gold &amp; Diamond Rotation CH"/>
    <d v="2023-10-01T00:00:00"/>
    <s v="FY 2023-24"/>
    <n v="71431.12"/>
    <n v="1"/>
    <n v="71431.12"/>
    <n v="1"/>
    <n v="71431.12"/>
    <n v="20670.099999999999"/>
    <n v="20670.099999999999"/>
    <n v="0"/>
    <n v="0"/>
    <n v="20670.099999999999"/>
    <n v="20670.099999999999"/>
  </r>
  <r>
    <x v="1"/>
    <x v="4"/>
    <n v="73"/>
    <x v="51"/>
    <s v="A"/>
    <s v="Gold &amp; Diamond Rotation CH"/>
    <d v="2023-10-01T00:00:00"/>
    <s v="FY 2023-24"/>
    <n v="71431.12"/>
    <n v="1"/>
    <n v="71431.12"/>
    <n v="1"/>
    <n v="71431.12"/>
    <n v="1367.1"/>
    <n v="1367.1"/>
    <n v="0"/>
    <n v="0"/>
    <n v="1367.1"/>
    <n v="1367.1"/>
  </r>
  <r>
    <x v="1"/>
    <x v="5"/>
    <n v="4780"/>
    <x v="52"/>
    <s v="C"/>
    <s v="Silver ornament /Bullion and Mrp Counters /forming CH"/>
    <d v="2023-10-01T00:00:00"/>
    <s v="FY 2023-24"/>
    <n v="1000.17"/>
    <n v="60"/>
    <n v="60010.2"/>
    <n v="78.03"/>
    <n v="78043.265100000004"/>
    <n v="1101.05"/>
    <n v="75479.11"/>
    <n v="0"/>
    <n v="0"/>
    <n v="1101.05"/>
    <n v="75479.11"/>
  </r>
  <r>
    <x v="1"/>
    <x v="5"/>
    <n v="1805"/>
    <x v="53"/>
    <s v="B"/>
    <s v="Silver ornament /Bullion and Mrp Counters /forming CH"/>
    <d v="2023-10-01T00:00:00"/>
    <s v="FY 2023-24"/>
    <n v="1249.93"/>
    <n v="60"/>
    <n v="74995.8"/>
    <n v="78.03"/>
    <n v="97532.037899999996"/>
    <n v="20.92"/>
    <n v="1987.86"/>
    <n v="0"/>
    <n v="0"/>
    <n v="20.92"/>
    <n v="1987.86"/>
  </r>
  <r>
    <x v="1"/>
    <x v="5"/>
    <n v="4352"/>
    <x v="54"/>
    <s v="B"/>
    <s v="Silver ornament /Bullion and Mrp Counters /forming CH"/>
    <d v="2023-10-01T00:00:00"/>
    <s v="FY 2023-24"/>
    <n v="1249.93"/>
    <n v="60"/>
    <n v="74995.8"/>
    <n v="78.03"/>
    <n v="97532.037899999996"/>
    <n v="14.97"/>
    <n v="1386.15"/>
    <n v="0"/>
    <n v="0"/>
    <n v="14.97"/>
    <n v="1386.15"/>
  </r>
  <r>
    <x v="1"/>
    <x v="5"/>
    <n v="1802"/>
    <x v="55"/>
    <s v="B"/>
    <s v="Silver ornament /Bullion and Mrp Counters /forming CH"/>
    <d v="2023-10-01T00:00:00"/>
    <s v="FY 2023-24"/>
    <n v="1249.93"/>
    <n v="60"/>
    <n v="74995.8"/>
    <n v="78.03"/>
    <n v="97532.037899999996"/>
    <n v="12.01"/>
    <n v="1225.78"/>
    <n v="0"/>
    <n v="0"/>
    <n v="12.01"/>
    <n v="1225.78"/>
  </r>
  <r>
    <x v="1"/>
    <x v="5"/>
    <n v="2880"/>
    <x v="56"/>
    <s v="B"/>
    <s v="Silver ornament /Bullion and Mrp Counters /forming CH"/>
    <d v="2023-10-01T00:00:00"/>
    <s v="FY 2023-24"/>
    <n v="1249.93"/>
    <n v="60"/>
    <n v="74995.8"/>
    <n v="78.03"/>
    <n v="97532.037899999996"/>
    <n v="63.96"/>
    <n v="5608.97"/>
    <n v="0"/>
    <n v="0"/>
    <n v="63.96"/>
    <n v="5608.97"/>
  </r>
  <r>
    <x v="1"/>
    <x v="5"/>
    <n v="4955"/>
    <x v="57"/>
    <s v="A"/>
    <s v="Silver ornament /Bullion and Mrp Counters /forming CH"/>
    <d v="2023-10-01T00:00:00"/>
    <s v="FY 2023-24"/>
    <n v="1500.06"/>
    <n v="60"/>
    <n v="90003.6"/>
    <n v="78.03"/>
    <n v="117049.68180000001"/>
    <n v="76.69"/>
    <n v="6040.91"/>
    <n v="0"/>
    <n v="0"/>
    <n v="76.69"/>
    <n v="6040.91"/>
  </r>
  <r>
    <x v="1"/>
    <x v="5"/>
    <n v="995"/>
    <x v="58"/>
    <s v="A"/>
    <s v="Silver ornament /Bullion and Mrp Counters /forming CH"/>
    <d v="2023-10-01T00:00:00"/>
    <s v="FY 2023-24"/>
    <n v="1500.06"/>
    <n v="60"/>
    <n v="90003.6"/>
    <n v="78.03"/>
    <n v="117049.68180000001"/>
    <n v="44.93"/>
    <n v="4173.1899999999996"/>
    <n v="0"/>
    <n v="0"/>
    <n v="44.93"/>
    <n v="4173.1899999999996"/>
  </r>
  <r>
    <x v="1"/>
    <x v="6"/>
    <n v="4780"/>
    <x v="52"/>
    <s v="C"/>
    <s v="Silver ornament /Bullion and Mrp Counters /forming CH"/>
    <d v="2023-10-01T00:00:00"/>
    <s v="FY 2023-24"/>
    <n v="13335.56"/>
    <n v="70"/>
    <n v="933489.2"/>
    <n v="83.66"/>
    <n v="1115652.9495999999"/>
    <n v="2806.76"/>
    <n v="236654.17"/>
    <n v="0"/>
    <n v="0"/>
    <n v="2806.76"/>
    <n v="236654.17"/>
  </r>
  <r>
    <x v="1"/>
    <x v="6"/>
    <n v="1805"/>
    <x v="53"/>
    <s v="B"/>
    <s v="Silver ornament /Bullion and Mrp Counters /forming CH"/>
    <d v="2023-10-01T00:00:00"/>
    <s v="FY 2023-24"/>
    <n v="16665.689999999999"/>
    <n v="70"/>
    <n v="1166598.3"/>
    <n v="83.66"/>
    <n v="1394251.6254"/>
    <n v="3621.73"/>
    <n v="305914.08"/>
    <n v="0"/>
    <n v="0"/>
    <n v="3621.73"/>
    <n v="305914.08"/>
  </r>
  <r>
    <x v="1"/>
    <x v="6"/>
    <n v="4352"/>
    <x v="54"/>
    <s v="B"/>
    <s v="Silver ornament /Bullion and Mrp Counters /forming CH"/>
    <d v="2023-10-01T00:00:00"/>
    <s v="FY 2023-24"/>
    <n v="16665.689999999999"/>
    <n v="70"/>
    <n v="1166598.3"/>
    <n v="83.66"/>
    <n v="1394251.6254"/>
    <n v="2969.29"/>
    <n v="238952.63"/>
    <n v="40.49"/>
    <n v="3670"/>
    <n v="2928.8"/>
    <n v="238952.63"/>
  </r>
  <r>
    <x v="1"/>
    <x v="6"/>
    <n v="1802"/>
    <x v="55"/>
    <s v="B"/>
    <s v="Silver ornament /Bullion and Mrp Counters /forming CH"/>
    <d v="2023-10-01T00:00:00"/>
    <s v="FY 2023-24"/>
    <n v="16665.689999999999"/>
    <n v="70"/>
    <n v="1166598.3"/>
    <n v="83.66"/>
    <n v="1394251.6254"/>
    <n v="2444.11"/>
    <n v="201889.36"/>
    <n v="0"/>
    <n v="0"/>
    <n v="2444.11"/>
    <n v="201889.36"/>
  </r>
  <r>
    <x v="1"/>
    <x v="6"/>
    <n v="2880"/>
    <x v="56"/>
    <s v="B"/>
    <s v="Silver ornament /Bullion and Mrp Counters /forming CH"/>
    <d v="2023-10-01T00:00:00"/>
    <s v="FY 2023-24"/>
    <n v="16665.689999999999"/>
    <n v="70"/>
    <n v="1166598.3"/>
    <n v="83.66"/>
    <n v="1394251.6254"/>
    <n v="2913.82"/>
    <n v="249167.55"/>
    <n v="0"/>
    <n v="0"/>
    <n v="2913.82"/>
    <n v="249167.55"/>
  </r>
  <r>
    <x v="1"/>
    <x v="6"/>
    <n v="4955"/>
    <x v="57"/>
    <s v="A"/>
    <s v="Silver ornament /Bullion and Mrp Counters /forming CH"/>
    <d v="2023-10-01T00:00:00"/>
    <s v="FY 2023-24"/>
    <n v="20000.830000000002"/>
    <n v="70"/>
    <n v="1400058.1"/>
    <n v="83.66"/>
    <n v="1673269.4378"/>
    <n v="3822.27"/>
    <n v="324043.3"/>
    <n v="0"/>
    <n v="0"/>
    <n v="3822.27"/>
    <n v="324043.3"/>
  </r>
  <r>
    <x v="1"/>
    <x v="6"/>
    <n v="995"/>
    <x v="58"/>
    <s v="A"/>
    <s v="Silver ornament /Bullion and Mrp Counters /forming CH"/>
    <d v="2023-10-01T00:00:00"/>
    <s v="FY 2023-24"/>
    <n v="20000.830000000002"/>
    <n v="70"/>
    <n v="1400058.1"/>
    <n v="83.66"/>
    <n v="1673269.4378"/>
    <n v="2456.9899999999998"/>
    <n v="195853"/>
    <n v="47.34"/>
    <n v="3645"/>
    <n v="2409.65"/>
    <n v="195853"/>
  </r>
  <r>
    <x v="2"/>
    <x v="5"/>
    <n v="5120"/>
    <x v="59"/>
    <s v="B"/>
    <s v="Silver Ornament, Bullion /MRP &amp; Forming Counter KRD"/>
    <d v="2023-10-01T00:00:00"/>
    <s v="FY 2023-24"/>
    <n v="510.63"/>
    <n v="60"/>
    <n v="30637.8"/>
    <n v="77.72"/>
    <n v="39686.1636"/>
    <n v="0"/>
    <n v="0"/>
    <n v="0"/>
    <n v="0"/>
    <n v="0"/>
    <n v="0"/>
  </r>
  <r>
    <x v="2"/>
    <x v="5"/>
    <n v="5102"/>
    <x v="60"/>
    <s v="B"/>
    <s v="Silver Ornament, Bullion /MRP &amp; Forming Counter KRD"/>
    <d v="2023-10-01T00:00:00"/>
    <s v="FY 2023-24"/>
    <n v="510.63"/>
    <n v="60"/>
    <n v="30637.8"/>
    <n v="77.72"/>
    <n v="39686.1636"/>
    <n v="31.48"/>
    <n v="2153"/>
    <n v="0"/>
    <n v="0"/>
    <n v="31.48"/>
    <n v="2153"/>
  </r>
  <r>
    <x v="2"/>
    <x v="5"/>
    <n v="5045"/>
    <x v="61"/>
    <s v="B"/>
    <s v="Silver Ornament, Bullion /MRP &amp; Forming Counter KRD"/>
    <d v="2023-10-01T00:00:00"/>
    <s v="FY 2023-24"/>
    <n v="510.63"/>
    <n v="60"/>
    <n v="30637.8"/>
    <n v="77.72"/>
    <n v="39686.1636"/>
    <n v="14.98"/>
    <n v="1156"/>
    <n v="0"/>
    <n v="0"/>
    <n v="14.98"/>
    <n v="1156"/>
  </r>
  <r>
    <x v="2"/>
    <x v="5"/>
    <n v="5044"/>
    <x v="62"/>
    <s v="B"/>
    <s v="Silver Ornament, Bullion /MRP &amp; Forming Counter KRD"/>
    <d v="2023-10-01T00:00:00"/>
    <s v="FY 2023-24"/>
    <n v="510.63"/>
    <n v="60"/>
    <n v="30637.8"/>
    <n v="77.72"/>
    <n v="39686.1636"/>
    <n v="69.92"/>
    <n v="5202"/>
    <n v="0"/>
    <n v="0"/>
    <n v="69.92"/>
    <n v="5202"/>
  </r>
  <r>
    <x v="2"/>
    <x v="5"/>
    <n v="5043"/>
    <x v="63"/>
    <s v="B"/>
    <s v="Silver Ornament, Bullion /MRP &amp; Forming Counter KRD"/>
    <d v="2023-10-01T00:00:00"/>
    <s v="FY 2023-24"/>
    <n v="510.63"/>
    <n v="60"/>
    <n v="30637.8"/>
    <n v="77.72"/>
    <n v="39686.1636"/>
    <n v="20"/>
    <n v="1562"/>
    <n v="0"/>
    <n v="0"/>
    <n v="20"/>
    <n v="1562"/>
  </r>
  <r>
    <x v="2"/>
    <x v="5"/>
    <n v="4221"/>
    <x v="64"/>
    <s v="B"/>
    <s v="Silver Ornament, Bullion /MRP &amp; Forming Counter KRD"/>
    <d v="2023-10-01T00:00:00"/>
    <s v="FY 2023-24"/>
    <n v="510.63"/>
    <n v="60"/>
    <n v="30637.8"/>
    <n v="77.72"/>
    <n v="39686.1636"/>
    <n v="182.08"/>
    <n v="12684"/>
    <n v="0"/>
    <n v="0"/>
    <n v="182.08"/>
    <n v="12684"/>
  </r>
  <r>
    <x v="2"/>
    <x v="5"/>
    <n v="1809"/>
    <x v="65"/>
    <s v="B"/>
    <s v="Silver Ornament, Bullion /MRP &amp; Forming Counter KRD"/>
    <d v="2023-10-01T00:00:00"/>
    <s v="FY 2023-24"/>
    <n v="510.63"/>
    <n v="60"/>
    <n v="30637.8"/>
    <n v="77.72"/>
    <n v="39686.1636"/>
    <n v="1"/>
    <n v="88"/>
    <n v="0"/>
    <n v="0"/>
    <n v="1"/>
    <n v="88"/>
  </r>
  <r>
    <x v="2"/>
    <x v="5"/>
    <n v="1804"/>
    <x v="66"/>
    <s v="A"/>
    <s v="Silver Ornament, Bullion /MRP &amp; Forming Counter KRD"/>
    <d v="2023-10-01T00:00:00"/>
    <s v="FY 2023-24"/>
    <n v="612.80999999999995"/>
    <n v="60"/>
    <n v="36768.6"/>
    <n v="77.72"/>
    <n v="47627.593200000003"/>
    <n v="9.98"/>
    <n v="760"/>
    <n v="0"/>
    <n v="0"/>
    <n v="9.98"/>
    <n v="760"/>
  </r>
  <r>
    <x v="2"/>
    <x v="5"/>
    <n v="1615"/>
    <x v="67"/>
    <s v="A"/>
    <s v="Silver Ornament, Bullion /MRP &amp; Forming Counter KRD"/>
    <d v="2023-10-01T00:00:00"/>
    <s v="FY 2023-24"/>
    <n v="612.80999999999995"/>
    <n v="60"/>
    <n v="36768.6"/>
    <n v="77.72"/>
    <n v="47627.593200000003"/>
    <n v="1243.57"/>
    <n v="87426.21"/>
    <n v="0"/>
    <n v="0"/>
    <n v="1243.57"/>
    <n v="87426.21"/>
  </r>
  <r>
    <x v="2"/>
    <x v="6"/>
    <n v="5120"/>
    <x v="59"/>
    <s v="B"/>
    <s v="Silver Ornament, Bullion /MRP &amp; Forming Counter KRD"/>
    <d v="2023-10-01T00:00:00"/>
    <s v="FY 2023-24"/>
    <n v="8510.42"/>
    <n v="70"/>
    <n v="595729.4"/>
    <n v="82.04"/>
    <n v="698194.85679999995"/>
    <n v="827.29"/>
    <n v="70667"/>
    <n v="0"/>
    <n v="0"/>
    <n v="827.29"/>
    <n v="70667"/>
  </r>
  <r>
    <x v="2"/>
    <x v="6"/>
    <n v="5102"/>
    <x v="60"/>
    <s v="B"/>
    <s v="Silver Ornament, Bullion /MRP &amp; Forming Counter KRD"/>
    <d v="2023-10-01T00:00:00"/>
    <s v="FY 2023-24"/>
    <n v="8510.42"/>
    <n v="70"/>
    <n v="595729.4"/>
    <n v="82.04"/>
    <n v="698194.85679999995"/>
    <n v="844.52"/>
    <n v="59683.79"/>
    <n v="103.63"/>
    <n v="8118"/>
    <n v="740.89"/>
    <n v="59683.79"/>
  </r>
  <r>
    <x v="2"/>
    <x v="6"/>
    <n v="5045"/>
    <x v="61"/>
    <s v="B"/>
    <s v="Silver Ornament, Bullion /MRP &amp; Forming Counter KRD"/>
    <d v="2023-10-01T00:00:00"/>
    <s v="FY 2023-24"/>
    <n v="8510.42"/>
    <n v="70"/>
    <n v="595729.4"/>
    <n v="82.04"/>
    <n v="698194.85679999995"/>
    <n v="1700.27"/>
    <n v="137889.92000000001"/>
    <n v="0"/>
    <n v="0"/>
    <n v="1700.27"/>
    <n v="137889.92000000001"/>
  </r>
  <r>
    <x v="2"/>
    <x v="6"/>
    <n v="5044"/>
    <x v="62"/>
    <s v="B"/>
    <s v="Silver Ornament, Bullion /MRP &amp; Forming Counter KRD"/>
    <d v="2023-10-01T00:00:00"/>
    <s v="FY 2023-24"/>
    <n v="8510.42"/>
    <n v="70"/>
    <n v="595729.4"/>
    <n v="82.04"/>
    <n v="698194.85679999995"/>
    <n v="1224.21"/>
    <n v="104562.28"/>
    <n v="0"/>
    <n v="0"/>
    <n v="1224.21"/>
    <n v="104562.28"/>
  </r>
  <r>
    <x v="2"/>
    <x v="6"/>
    <n v="5043"/>
    <x v="63"/>
    <s v="B"/>
    <s v="Silver Ornament, Bullion /MRP &amp; Forming Counter KRD"/>
    <d v="2023-10-01T00:00:00"/>
    <s v="FY 2023-24"/>
    <n v="8510.42"/>
    <n v="70"/>
    <n v="595729.4"/>
    <n v="82.04"/>
    <n v="698194.85679999995"/>
    <n v="1343.96"/>
    <n v="115026"/>
    <n v="0"/>
    <n v="0"/>
    <n v="1343.96"/>
    <n v="115026"/>
  </r>
  <r>
    <x v="2"/>
    <x v="6"/>
    <n v="4221"/>
    <x v="64"/>
    <s v="B"/>
    <s v="Silver Ornament, Bullion /MRP &amp; Forming Counter KRD"/>
    <d v="2023-10-01T00:00:00"/>
    <s v="FY 2023-24"/>
    <n v="8510.42"/>
    <n v="70"/>
    <n v="595729.4"/>
    <n v="82.04"/>
    <n v="698194.85679999995"/>
    <n v="1571.81"/>
    <n v="123214"/>
    <n v="3.86"/>
    <n v="780"/>
    <n v="1567.95"/>
    <n v="123214"/>
  </r>
  <r>
    <x v="2"/>
    <x v="6"/>
    <n v="1809"/>
    <x v="65"/>
    <s v="B"/>
    <s v="Silver Ornament, Bullion /MRP &amp; Forming Counter KRD"/>
    <d v="2023-10-01T00:00:00"/>
    <s v="FY 2023-24"/>
    <n v="8510.42"/>
    <n v="70"/>
    <n v="595729.4"/>
    <n v="82.04"/>
    <n v="698194.85679999995"/>
    <n v="1962.72"/>
    <n v="156840"/>
    <n v="0"/>
    <n v="0"/>
    <n v="1962.72"/>
    <n v="156840"/>
  </r>
  <r>
    <x v="2"/>
    <x v="6"/>
    <n v="1804"/>
    <x v="66"/>
    <s v="A"/>
    <s v="Silver Ornament, Bullion /MRP &amp; Forming Counter KRD"/>
    <d v="2023-10-01T00:00:00"/>
    <s v="FY 2023-24"/>
    <n v="10213.530000000001"/>
    <n v="70"/>
    <n v="714947.1"/>
    <n v="82.04"/>
    <n v="837918.00120000006"/>
    <n v="1790.18"/>
    <n v="148077.57"/>
    <n v="0"/>
    <n v="0"/>
    <n v="1790.18"/>
    <n v="148077.57"/>
  </r>
  <r>
    <x v="2"/>
    <x v="6"/>
    <n v="1615"/>
    <x v="67"/>
    <s v="A"/>
    <s v="Silver Ornament, Bullion /MRP &amp; Forming Counter KRD"/>
    <d v="2023-10-01T00:00:00"/>
    <s v="FY 2023-24"/>
    <n v="10213.530000000001"/>
    <n v="70"/>
    <n v="714947.1"/>
    <n v="82.04"/>
    <n v="837918.00120000006"/>
    <n v="1025.17"/>
    <n v="80799"/>
    <n v="4.0599999999999996"/>
    <n v="1981"/>
    <n v="1021.11"/>
    <n v="80799"/>
  </r>
  <r>
    <x v="2"/>
    <x v="0"/>
    <n v="5049"/>
    <x v="68"/>
    <s v="C"/>
    <s v="Diamond /Stone/Platinum/Pure gold Counter KRD"/>
    <d v="2023-10-01T00:00:00"/>
    <s v="FY 2023-24"/>
    <n v="80.819999999999993"/>
    <n v="6000"/>
    <n v="484920"/>
    <n v="5872.6"/>
    <n v="474623.53200000001"/>
    <n v="5.33"/>
    <n v="33296"/>
    <n v="0"/>
    <n v="0"/>
    <n v="5.33"/>
    <n v="33296"/>
  </r>
  <r>
    <x v="2"/>
    <x v="0"/>
    <n v="1613"/>
    <x v="69"/>
    <s v="C"/>
    <s v="Diamond /Stone/Platinum/Pure gold Counter KRD"/>
    <d v="2023-10-01T00:00:00"/>
    <s v="FY 2023-24"/>
    <n v="80.819999999999993"/>
    <n v="6000"/>
    <n v="484920"/>
    <n v="5872.6"/>
    <n v="474623.53200000001"/>
    <n v="7.71"/>
    <n v="47329"/>
    <n v="0"/>
    <n v="0"/>
    <n v="7.71"/>
    <n v="47329"/>
  </r>
  <r>
    <x v="2"/>
    <x v="0"/>
    <n v="4686"/>
    <x v="70"/>
    <s v="C"/>
    <s v="Diamond /Stone/Platinum/Pure gold Counter KRD"/>
    <d v="2023-10-01T00:00:00"/>
    <s v="FY 2023-24"/>
    <n v="80.819999999999993"/>
    <n v="6000"/>
    <n v="484920"/>
    <n v="5872.6"/>
    <n v="474623.53200000001"/>
    <n v="5.26"/>
    <n v="32333"/>
    <n v="0"/>
    <n v="0"/>
    <n v="5.26"/>
    <n v="32333"/>
  </r>
  <r>
    <x v="2"/>
    <x v="0"/>
    <n v="4684"/>
    <x v="71"/>
    <s v="C"/>
    <s v="Diamond /Stone/Platinum/Pure gold Counter KRD"/>
    <d v="2023-10-01T00:00:00"/>
    <s v="FY 2023-24"/>
    <n v="80.819999999999993"/>
    <n v="6000"/>
    <n v="484920"/>
    <n v="5872.6"/>
    <n v="474623.53200000001"/>
    <n v="16.59"/>
    <n v="92136"/>
    <n v="0"/>
    <n v="0"/>
    <n v="16.59"/>
    <n v="92136"/>
  </r>
  <r>
    <x v="2"/>
    <x v="0"/>
    <n v="4401"/>
    <x v="72"/>
    <s v="C"/>
    <s v="Diamond /Stone/Platinum/Pure gold Counter KRD"/>
    <d v="2023-10-01T00:00:00"/>
    <s v="FY 2023-24"/>
    <n v="80.819999999999993"/>
    <n v="6000"/>
    <n v="484920"/>
    <n v="5872.6"/>
    <n v="474623.53200000001"/>
    <n v="18.75"/>
    <n v="104942"/>
    <n v="0"/>
    <n v="0"/>
    <n v="18.75"/>
    <n v="104942"/>
  </r>
  <r>
    <x v="2"/>
    <x v="0"/>
    <n v="4773"/>
    <x v="73"/>
    <s v="B"/>
    <s v="Diamond /Stone/Platinum/Pure gold Counter KRD"/>
    <d v="2023-10-01T00:00:00"/>
    <s v="FY 2023-24"/>
    <n v="101"/>
    <n v="6000"/>
    <n v="606000"/>
    <n v="5872.6"/>
    <n v="593132.6"/>
    <n v="10.74"/>
    <n v="66178"/>
    <n v="0"/>
    <n v="0"/>
    <n v="10.74"/>
    <n v="66178"/>
  </r>
  <r>
    <x v="2"/>
    <x v="0"/>
    <n v="4688"/>
    <x v="74"/>
    <s v="B"/>
    <s v="Diamond /Stone/Platinum/Pure gold Counter KRD"/>
    <d v="2023-10-01T00:00:00"/>
    <s v="FY 2023-24"/>
    <n v="101"/>
    <n v="6000"/>
    <n v="606000"/>
    <n v="5872.6"/>
    <n v="593132.6"/>
    <n v="22.2"/>
    <n v="141240"/>
    <n v="0"/>
    <n v="0"/>
    <n v="22.2"/>
    <n v="141240"/>
  </r>
  <r>
    <x v="2"/>
    <x v="0"/>
    <n v="4685"/>
    <x v="75"/>
    <s v="B"/>
    <s v="Diamond /Stone/Platinum/Pure gold Counter KRD"/>
    <d v="2023-10-01T00:00:00"/>
    <s v="FY 2023-24"/>
    <n v="101"/>
    <n v="6000"/>
    <n v="606000"/>
    <n v="5872.6"/>
    <n v="593132.6"/>
    <n v="9.1999999999999993"/>
    <n v="55109"/>
    <n v="0"/>
    <n v="0"/>
    <n v="9.1999999999999993"/>
    <n v="55109"/>
  </r>
  <r>
    <x v="2"/>
    <x v="0"/>
    <n v="4241"/>
    <x v="76"/>
    <s v="B"/>
    <s v="Diamond /Stone/Platinum/Pure gold Counter KRD"/>
    <d v="2023-10-01T00:00:00"/>
    <s v="FY 2023-24"/>
    <n v="101"/>
    <n v="6000"/>
    <n v="606000"/>
    <n v="5872.6"/>
    <n v="593132.6"/>
    <n v="15.4"/>
    <n v="92159"/>
    <n v="0"/>
    <n v="0"/>
    <n v="15.4"/>
    <n v="92159"/>
  </r>
  <r>
    <x v="2"/>
    <x v="0"/>
    <n v="4239"/>
    <x v="77"/>
    <s v="B"/>
    <s v="Diamond /Stone/Platinum/Pure gold Counter KRD"/>
    <d v="2023-10-01T00:00:00"/>
    <s v="FY 2023-24"/>
    <n v="101"/>
    <n v="6000"/>
    <n v="606000"/>
    <n v="5872.6"/>
    <n v="593132.6"/>
    <n v="17.09"/>
    <n v="92813"/>
    <n v="0"/>
    <n v="0"/>
    <n v="17.09"/>
    <n v="92813"/>
  </r>
  <r>
    <x v="2"/>
    <x v="0"/>
    <n v="4220"/>
    <x v="78"/>
    <s v="B"/>
    <s v="Diamond /Stone/Platinum/Pure gold Counter KRD"/>
    <d v="2023-10-01T00:00:00"/>
    <s v="FY 2023-24"/>
    <n v="101"/>
    <n v="6000"/>
    <n v="606000"/>
    <n v="5872.6"/>
    <n v="593132.6"/>
    <n v="9.56"/>
    <n v="55131"/>
    <n v="0"/>
    <n v="0"/>
    <n v="9.56"/>
    <n v="55131"/>
  </r>
  <r>
    <x v="2"/>
    <x v="0"/>
    <n v="3142"/>
    <x v="79"/>
    <s v="B"/>
    <s v="Diamond /Stone/Platinum/Pure gold Counter KRD"/>
    <d v="2023-10-01T00:00:00"/>
    <s v="FY 2023-24"/>
    <n v="101"/>
    <n v="6000"/>
    <n v="606000"/>
    <n v="5872.6"/>
    <n v="593132.6"/>
    <n v="12.23"/>
    <n v="73969"/>
    <n v="0"/>
    <n v="0"/>
    <n v="12.23"/>
    <n v="73969"/>
  </r>
  <r>
    <x v="2"/>
    <x v="0"/>
    <n v="2768"/>
    <x v="80"/>
    <s v="B"/>
    <s v="Diamond /Stone/Platinum/Pure gold Counter KRD"/>
    <d v="2023-10-01T00:00:00"/>
    <s v="FY 2023-24"/>
    <n v="101"/>
    <n v="6000"/>
    <n v="606000"/>
    <n v="5872.6"/>
    <n v="593132.6"/>
    <n v="46.08"/>
    <n v="275157.5"/>
    <n v="0"/>
    <n v="0"/>
    <n v="46.08"/>
    <n v="275157.5"/>
  </r>
  <r>
    <x v="2"/>
    <x v="0"/>
    <n v="2767"/>
    <x v="81"/>
    <s v="B"/>
    <s v="Diamond /Stone/Platinum/Pure gold Counter KRD"/>
    <d v="2023-10-01T00:00:00"/>
    <s v="FY 2023-24"/>
    <n v="101"/>
    <n v="6000"/>
    <n v="606000"/>
    <n v="5872.6"/>
    <n v="593132.6"/>
    <n v="13.76"/>
    <n v="81165"/>
    <n v="0"/>
    <n v="0"/>
    <n v="13.76"/>
    <n v="81165"/>
  </r>
  <r>
    <x v="2"/>
    <x v="0"/>
    <n v="1798"/>
    <x v="82"/>
    <s v="B"/>
    <s v="Diamond /Stone/Platinum/Pure gold Counter KRD"/>
    <d v="2023-10-01T00:00:00"/>
    <s v="FY 2023-24"/>
    <n v="101"/>
    <n v="6000"/>
    <n v="606000"/>
    <n v="5872.6"/>
    <n v="593132.6"/>
    <n v="27.61"/>
    <n v="157521"/>
    <n v="0"/>
    <n v="0"/>
    <n v="27.61"/>
    <n v="157521"/>
  </r>
  <r>
    <x v="2"/>
    <x v="0"/>
    <n v="1541"/>
    <x v="83"/>
    <s v="B"/>
    <s v="Diamond /Stone/Platinum/Pure gold Counter KRD"/>
    <d v="2023-10-01T00:00:00"/>
    <s v="FY 2023-24"/>
    <n v="101"/>
    <n v="6000"/>
    <n v="606000"/>
    <n v="5872.6"/>
    <n v="593132.6"/>
    <n v="10.97"/>
    <n v="68696.820000000007"/>
    <n v="0"/>
    <n v="0"/>
    <n v="10.97"/>
    <n v="68696.820000000007"/>
  </r>
  <r>
    <x v="2"/>
    <x v="0"/>
    <n v="2545"/>
    <x v="84"/>
    <s v="A"/>
    <s v="Diamond /Stone/Platinum/Pure gold Counter KRD"/>
    <d v="2023-10-01T00:00:00"/>
    <s v="FY 2023-24"/>
    <n v="121.22"/>
    <n v="6000"/>
    <n v="727320"/>
    <n v="5872.6"/>
    <n v="711876.57200000004"/>
    <n v="10.59"/>
    <n v="61254"/>
    <n v="0"/>
    <n v="0"/>
    <n v="10.59"/>
    <n v="61254"/>
  </r>
  <r>
    <x v="2"/>
    <x v="0"/>
    <n v="4625"/>
    <x v="85"/>
    <s v="A"/>
    <s v="Diamond /Stone/Platinum/Pure gold Counter KRD"/>
    <d v="2023-10-01T00:00:00"/>
    <s v="FY 2023-24"/>
    <n v="121.22"/>
    <n v="6000"/>
    <n v="727320"/>
    <n v="5872.6"/>
    <n v="711876.57200000004"/>
    <n v="54.42"/>
    <n v="307512"/>
    <n v="0"/>
    <n v="0"/>
    <n v="54.42"/>
    <n v="307512"/>
  </r>
  <r>
    <x v="2"/>
    <x v="0"/>
    <n v="1837"/>
    <x v="86"/>
    <s v="A"/>
    <s v="Diamond /Stone/Platinum/Pure gold Counter KRD"/>
    <d v="2023-10-01T00:00:00"/>
    <s v="FY 2023-24"/>
    <n v="121.22"/>
    <n v="6000"/>
    <n v="727320"/>
    <n v="5872.6"/>
    <n v="711876.57200000004"/>
    <n v="11.13"/>
    <n v="67447"/>
    <n v="0"/>
    <n v="0"/>
    <n v="11.13"/>
    <n v="67447"/>
  </r>
  <r>
    <x v="2"/>
    <x v="0"/>
    <n v="1838"/>
    <x v="87"/>
    <s v="A"/>
    <s v="Diamond /Stone/Platinum/Pure gold Counter KRD"/>
    <d v="2023-10-01T00:00:00"/>
    <s v="FY 2023-24"/>
    <n v="121.22"/>
    <n v="6000"/>
    <n v="727320"/>
    <n v="5872.6"/>
    <n v="711876.57200000004"/>
    <n v="15.01"/>
    <n v="89052"/>
    <n v="0"/>
    <n v="0"/>
    <n v="15.01"/>
    <n v="89052"/>
  </r>
  <r>
    <x v="2"/>
    <x v="1"/>
    <n v="5049"/>
    <x v="68"/>
    <s v="C"/>
    <s v="Diamond /Stone/Platinum/Pure gold Counter KRD"/>
    <d v="2023-10-01T00:00:00"/>
    <s v="FY 2023-24"/>
    <n v="1050.67"/>
    <n v="6000"/>
    <n v="6304020"/>
    <n v="6074.26"/>
    <n v="6382042.7542000003"/>
    <n v="102.74"/>
    <n v="619420"/>
    <n v="0"/>
    <n v="0"/>
    <n v="102.74"/>
    <n v="619420"/>
  </r>
  <r>
    <x v="2"/>
    <x v="1"/>
    <n v="1613"/>
    <x v="69"/>
    <s v="C"/>
    <s v="Diamond /Stone/Platinum/Pure gold Counter KRD"/>
    <d v="2023-10-01T00:00:00"/>
    <s v="FY 2023-24"/>
    <n v="1050.67"/>
    <n v="6000"/>
    <n v="6304020"/>
    <n v="6074.26"/>
    <n v="6382042.7542000003"/>
    <n v="331.93"/>
    <n v="1995465.4"/>
    <n v="0"/>
    <n v="0"/>
    <n v="331.93"/>
    <n v="1995465.4"/>
  </r>
  <r>
    <x v="2"/>
    <x v="1"/>
    <n v="4686"/>
    <x v="70"/>
    <s v="C"/>
    <s v="Diamond /Stone/Platinum/Pure gold Counter KRD"/>
    <d v="2023-10-01T00:00:00"/>
    <s v="FY 2023-24"/>
    <n v="1050.67"/>
    <n v="6000"/>
    <n v="6304020"/>
    <n v="6074.26"/>
    <n v="6382042.7542000003"/>
    <n v="358.01"/>
    <n v="2168692"/>
    <n v="0.74"/>
    <n v="4509"/>
    <n v="357.27"/>
    <n v="2168692"/>
  </r>
  <r>
    <x v="2"/>
    <x v="1"/>
    <n v="4684"/>
    <x v="71"/>
    <s v="C"/>
    <s v="Diamond /Stone/Platinum/Pure gold Counter KRD"/>
    <d v="2023-10-01T00:00:00"/>
    <s v="FY 2023-24"/>
    <n v="1050.67"/>
    <n v="6000"/>
    <n v="6304020"/>
    <n v="6074.26"/>
    <n v="6382042.7542000003"/>
    <n v="310.64999999999998"/>
    <n v="1899250.51"/>
    <n v="0"/>
    <n v="0"/>
    <n v="310.64999999999998"/>
    <n v="1899250.51"/>
  </r>
  <r>
    <x v="2"/>
    <x v="1"/>
    <n v="4401"/>
    <x v="72"/>
    <s v="C"/>
    <s v="Diamond /Stone/Platinum/Pure gold Counter KRD"/>
    <d v="2023-10-01T00:00:00"/>
    <s v="FY 2023-24"/>
    <n v="1050.67"/>
    <n v="6000"/>
    <n v="6304020"/>
    <n v="6074.26"/>
    <n v="6382042.7542000003"/>
    <n v="373.06"/>
    <n v="2259830.7799999998"/>
    <n v="1.45"/>
    <n v="8590"/>
    <n v="371.61"/>
    <n v="2259830.7799999998"/>
  </r>
  <r>
    <x v="2"/>
    <x v="1"/>
    <n v="4773"/>
    <x v="73"/>
    <s v="B"/>
    <s v="Diamond /Stone/Platinum/Pure gold Counter KRD"/>
    <d v="2023-10-01T00:00:00"/>
    <s v="FY 2023-24"/>
    <n v="1313.04"/>
    <n v="6000"/>
    <n v="7878240"/>
    <n v="6074.26"/>
    <n v="7975746.3503999999"/>
    <n v="210.58"/>
    <n v="1280480.8999999999"/>
    <n v="0"/>
    <n v="0"/>
    <n v="210.58"/>
    <n v="1280480.8999999999"/>
  </r>
  <r>
    <x v="2"/>
    <x v="1"/>
    <n v="4688"/>
    <x v="74"/>
    <s v="B"/>
    <s v="Diamond /Stone/Platinum/Pure gold Counter KRD"/>
    <d v="2023-10-01T00:00:00"/>
    <s v="FY 2023-24"/>
    <n v="1313.04"/>
    <n v="6000"/>
    <n v="7878240"/>
    <n v="6074.26"/>
    <n v="7975746.3503999999"/>
    <n v="100.41"/>
    <n v="613016.96"/>
    <n v="0"/>
    <n v="0"/>
    <n v="100.41"/>
    <n v="613016.96"/>
  </r>
  <r>
    <x v="2"/>
    <x v="1"/>
    <n v="4685"/>
    <x v="75"/>
    <s v="B"/>
    <s v="Diamond /Stone/Platinum/Pure gold Counter KRD"/>
    <d v="2023-10-01T00:00:00"/>
    <s v="FY 2023-24"/>
    <n v="1313.04"/>
    <n v="6000"/>
    <n v="7878240"/>
    <n v="6074.26"/>
    <n v="7975746.3503999999"/>
    <n v="274.57"/>
    <n v="1675019.4"/>
    <n v="0"/>
    <n v="0"/>
    <n v="274.57"/>
    <n v="1675019.4"/>
  </r>
  <r>
    <x v="2"/>
    <x v="1"/>
    <n v="4241"/>
    <x v="76"/>
    <s v="B"/>
    <s v="Diamond /Stone/Platinum/Pure gold Counter KRD"/>
    <d v="2023-10-01T00:00:00"/>
    <s v="FY 2023-24"/>
    <n v="1313.04"/>
    <n v="6000"/>
    <n v="7878240"/>
    <n v="6074.26"/>
    <n v="7975746.3503999999"/>
    <n v="487.77"/>
    <n v="2968751.9"/>
    <n v="0"/>
    <n v="0"/>
    <n v="487.77"/>
    <n v="2968751.9"/>
  </r>
  <r>
    <x v="2"/>
    <x v="1"/>
    <n v="4239"/>
    <x v="77"/>
    <s v="B"/>
    <s v="Diamond /Stone/Platinum/Pure gold Counter KRD"/>
    <d v="2023-10-01T00:00:00"/>
    <s v="FY 2023-24"/>
    <n v="1313.04"/>
    <n v="6000"/>
    <n v="7878240"/>
    <n v="6074.26"/>
    <n v="7975746.3503999999"/>
    <n v="328.48"/>
    <n v="1956048.73"/>
    <n v="0"/>
    <n v="0"/>
    <n v="328.48"/>
    <n v="1956048.73"/>
  </r>
  <r>
    <x v="2"/>
    <x v="1"/>
    <n v="4220"/>
    <x v="78"/>
    <s v="B"/>
    <s v="Diamond /Stone/Platinum/Pure gold Counter KRD"/>
    <d v="2023-10-01T00:00:00"/>
    <s v="FY 2023-24"/>
    <n v="1313.04"/>
    <n v="6000"/>
    <n v="7878240"/>
    <n v="6074.26"/>
    <n v="7975746.3503999999"/>
    <n v="163.19"/>
    <n v="994754"/>
    <n v="0"/>
    <n v="0"/>
    <n v="163.19"/>
    <n v="994754"/>
  </r>
  <r>
    <x v="2"/>
    <x v="1"/>
    <n v="3142"/>
    <x v="79"/>
    <s v="B"/>
    <s v="Diamond /Stone/Platinum/Pure gold Counter KRD"/>
    <d v="2023-10-01T00:00:00"/>
    <s v="FY 2023-24"/>
    <n v="1313.04"/>
    <n v="6000"/>
    <n v="7878240"/>
    <n v="6074.26"/>
    <n v="7975746.3503999999"/>
    <n v="159.28"/>
    <n v="976047.16"/>
    <n v="0"/>
    <n v="0"/>
    <n v="159.28"/>
    <n v="976047.16"/>
  </r>
  <r>
    <x v="2"/>
    <x v="1"/>
    <n v="2768"/>
    <x v="80"/>
    <s v="B"/>
    <s v="Diamond /Stone/Platinum/Pure gold Counter KRD"/>
    <d v="2023-10-01T00:00:00"/>
    <s v="FY 2023-24"/>
    <n v="1313.04"/>
    <n v="6000"/>
    <n v="7878240"/>
    <n v="6074.26"/>
    <n v="7975746.3503999999"/>
    <n v="328.58"/>
    <n v="2018706.8"/>
    <n v="0"/>
    <n v="0"/>
    <n v="328.58"/>
    <n v="2018706.8"/>
  </r>
  <r>
    <x v="2"/>
    <x v="1"/>
    <n v="2767"/>
    <x v="81"/>
    <s v="B"/>
    <s v="Diamond /Stone/Platinum/Pure gold Counter KRD"/>
    <d v="2023-10-01T00:00:00"/>
    <s v="FY 2023-24"/>
    <n v="1313.04"/>
    <n v="6000"/>
    <n v="7878240"/>
    <n v="6074.26"/>
    <n v="7975746.3503999999"/>
    <n v="418.76"/>
    <n v="2528108.06"/>
    <n v="0"/>
    <n v="0"/>
    <n v="418.76"/>
    <n v="2528108.06"/>
  </r>
  <r>
    <x v="2"/>
    <x v="1"/>
    <n v="1798"/>
    <x v="82"/>
    <s v="B"/>
    <s v="Diamond /Stone/Platinum/Pure gold Counter KRD"/>
    <d v="2023-10-01T00:00:00"/>
    <s v="FY 2023-24"/>
    <n v="1313.04"/>
    <n v="6000"/>
    <n v="7878240"/>
    <n v="6074.26"/>
    <n v="7975746.3503999999"/>
    <n v="278.97000000000003"/>
    <n v="1596422.79"/>
    <n v="18.489999999999998"/>
    <n v="111660"/>
    <n v="260.48"/>
    <n v="1596422.79"/>
  </r>
  <r>
    <x v="2"/>
    <x v="1"/>
    <n v="1541"/>
    <x v="83"/>
    <s v="B"/>
    <s v="Diamond /Stone/Platinum/Pure gold Counter KRD"/>
    <d v="2023-10-01T00:00:00"/>
    <s v="FY 2023-24"/>
    <n v="1313.04"/>
    <n v="6000"/>
    <n v="7878240"/>
    <n v="6074.26"/>
    <n v="7975746.3503999999"/>
    <n v="322.10000000000002"/>
    <n v="1961300.87"/>
    <n v="0"/>
    <n v="0"/>
    <n v="322.10000000000002"/>
    <n v="1961300.87"/>
  </r>
  <r>
    <x v="2"/>
    <x v="1"/>
    <n v="2545"/>
    <x v="84"/>
    <s v="A"/>
    <s v="Diamond /Stone/Platinum/Pure gold Counter KRD"/>
    <d v="2023-10-01T00:00:00"/>
    <s v="FY 2023-24"/>
    <n v="1575.81"/>
    <n v="6000"/>
    <n v="9454860"/>
    <n v="6074.26"/>
    <n v="9571879.6505999994"/>
    <n v="257"/>
    <n v="1427017.87"/>
    <n v="19.59"/>
    <n v="118780"/>
    <n v="237.41"/>
    <n v="1427017.87"/>
  </r>
  <r>
    <x v="2"/>
    <x v="1"/>
    <n v="4625"/>
    <x v="85"/>
    <s v="A"/>
    <s v="Diamond /Stone/Platinum/Pure gold Counter KRD"/>
    <d v="2023-10-01T00:00:00"/>
    <s v="FY 2023-24"/>
    <n v="1575.81"/>
    <n v="6000"/>
    <n v="9454860"/>
    <n v="6074.26"/>
    <n v="9571879.6505999994"/>
    <n v="381.15"/>
    <n v="2338967.92"/>
    <n v="0"/>
    <n v="0"/>
    <n v="381.15"/>
    <n v="2338967.92"/>
  </r>
  <r>
    <x v="2"/>
    <x v="1"/>
    <n v="1837"/>
    <x v="86"/>
    <s v="A"/>
    <s v="Diamond /Stone/Platinum/Pure gold Counter KRD"/>
    <d v="2023-10-01T00:00:00"/>
    <s v="FY 2023-24"/>
    <n v="1575.81"/>
    <n v="6000"/>
    <n v="9454860"/>
    <n v="6074.26"/>
    <n v="9571879.6505999994"/>
    <n v="368.49"/>
    <n v="2233942.46"/>
    <n v="0"/>
    <n v="0"/>
    <n v="368.49"/>
    <n v="2233942.46"/>
  </r>
  <r>
    <x v="2"/>
    <x v="1"/>
    <n v="1838"/>
    <x v="87"/>
    <s v="A"/>
    <s v="Diamond /Stone/Platinum/Pure gold Counter KRD"/>
    <d v="2023-10-01T00:00:00"/>
    <s v="FY 2023-24"/>
    <n v="1575.81"/>
    <n v="6000"/>
    <n v="9454860"/>
    <n v="6074.26"/>
    <n v="9571879.6505999994"/>
    <n v="448.29"/>
    <n v="2715426.09"/>
    <n v="0"/>
    <n v="0"/>
    <n v="448.29"/>
    <n v="2715426.09"/>
  </r>
  <r>
    <x v="2"/>
    <x v="2"/>
    <n v="5049"/>
    <x v="68"/>
    <s v="C"/>
    <s v="Diamond /Stone/Platinum/Pure gold Counter KRD"/>
    <d v="2023-10-01T00:00:00"/>
    <s v="FY 2023-24"/>
    <n v="117.19"/>
    <n v="5700"/>
    <n v="667983"/>
    <n v="5765.75"/>
    <n v="675688.24250000005"/>
    <n v="98.6"/>
    <n v="568408"/>
    <n v="0"/>
    <n v="0"/>
    <n v="98.6"/>
    <n v="568408"/>
  </r>
  <r>
    <x v="2"/>
    <x v="2"/>
    <n v="1613"/>
    <x v="69"/>
    <s v="C"/>
    <s v="Diamond /Stone/Platinum/Pure gold Counter KRD"/>
    <d v="2023-10-01T00:00:00"/>
    <s v="FY 2023-24"/>
    <n v="117.19"/>
    <n v="5700"/>
    <n v="667983"/>
    <n v="5765.75"/>
    <n v="675688.24250000005"/>
    <n v="43.07"/>
    <n v="248671"/>
    <n v="0"/>
    <n v="0"/>
    <n v="43.07"/>
    <n v="248671"/>
  </r>
  <r>
    <x v="2"/>
    <x v="2"/>
    <n v="4686"/>
    <x v="70"/>
    <s v="C"/>
    <s v="Diamond /Stone/Platinum/Pure gold Counter KRD"/>
    <d v="2023-10-01T00:00:00"/>
    <s v="FY 2023-24"/>
    <n v="117.19"/>
    <n v="5700"/>
    <n v="667983"/>
    <n v="5765.75"/>
    <n v="675688.24250000005"/>
    <n v="202.84"/>
    <n v="1168641"/>
    <n v="0"/>
    <n v="0"/>
    <n v="202.84"/>
    <n v="1168641"/>
  </r>
  <r>
    <x v="2"/>
    <x v="2"/>
    <n v="4684"/>
    <x v="71"/>
    <s v="C"/>
    <s v="Diamond /Stone/Platinum/Pure gold Counter KRD"/>
    <d v="2023-10-01T00:00:00"/>
    <s v="FY 2023-24"/>
    <n v="117.19"/>
    <n v="5700"/>
    <n v="667983"/>
    <n v="5765.75"/>
    <n v="675688.24250000005"/>
    <n v="108.6"/>
    <n v="624716"/>
    <n v="0"/>
    <n v="0"/>
    <n v="108.6"/>
    <n v="624716"/>
  </r>
  <r>
    <x v="2"/>
    <x v="2"/>
    <n v="4401"/>
    <x v="72"/>
    <s v="C"/>
    <s v="Diamond /Stone/Platinum/Pure gold Counter KRD"/>
    <d v="2023-10-01T00:00:00"/>
    <s v="FY 2023-24"/>
    <n v="117.19"/>
    <n v="5700"/>
    <n v="667983"/>
    <n v="5765.75"/>
    <n v="675688.24250000005"/>
    <n v="210.31"/>
    <n v="1214638"/>
    <n v="0"/>
    <n v="0"/>
    <n v="210.31"/>
    <n v="1214638"/>
  </r>
  <r>
    <x v="2"/>
    <x v="2"/>
    <n v="4773"/>
    <x v="73"/>
    <s v="B"/>
    <s v="Diamond /Stone/Platinum/Pure gold Counter KRD"/>
    <d v="2023-10-01T00:00:00"/>
    <s v="FY 2023-24"/>
    <n v="146.44999999999999"/>
    <n v="5700"/>
    <n v="834765"/>
    <n v="5765.75"/>
    <n v="844394.08750000002"/>
    <n v="53.33"/>
    <n v="307571.7"/>
    <n v="0"/>
    <n v="0"/>
    <n v="53.33"/>
    <n v="307571.7"/>
  </r>
  <r>
    <x v="2"/>
    <x v="2"/>
    <n v="4688"/>
    <x v="74"/>
    <s v="B"/>
    <s v="Diamond /Stone/Platinum/Pure gold Counter KRD"/>
    <d v="2023-10-01T00:00:00"/>
    <s v="FY 2023-24"/>
    <n v="146.44999999999999"/>
    <n v="5700"/>
    <n v="834765"/>
    <n v="5765.75"/>
    <n v="844394.08750000002"/>
    <n v="16.579999999999998"/>
    <n v="95176"/>
    <n v="0"/>
    <n v="0"/>
    <n v="16.579999999999998"/>
    <n v="95176"/>
  </r>
  <r>
    <x v="2"/>
    <x v="2"/>
    <n v="4685"/>
    <x v="75"/>
    <s v="B"/>
    <s v="Diamond /Stone/Platinum/Pure gold Counter KRD"/>
    <d v="2023-10-01T00:00:00"/>
    <s v="FY 2023-24"/>
    <n v="146.44999999999999"/>
    <n v="5700"/>
    <n v="834765"/>
    <n v="5765.75"/>
    <n v="844394.08750000002"/>
    <n v="126.08"/>
    <n v="727608"/>
    <n v="0"/>
    <n v="0"/>
    <n v="126.08"/>
    <n v="727608"/>
  </r>
  <r>
    <x v="2"/>
    <x v="2"/>
    <n v="4241"/>
    <x v="76"/>
    <s v="B"/>
    <s v="Diamond /Stone/Platinum/Pure gold Counter KRD"/>
    <d v="2023-10-01T00:00:00"/>
    <s v="FY 2023-24"/>
    <n v="146.44999999999999"/>
    <n v="5700"/>
    <n v="834765"/>
    <n v="5765.75"/>
    <n v="844394.08750000002"/>
    <n v="22.08"/>
    <n v="127008.9"/>
    <n v="0"/>
    <n v="0"/>
    <n v="22.08"/>
    <n v="127008.9"/>
  </r>
  <r>
    <x v="2"/>
    <x v="2"/>
    <n v="4239"/>
    <x v="77"/>
    <s v="B"/>
    <s v="Diamond /Stone/Platinum/Pure gold Counter KRD"/>
    <d v="2023-10-01T00:00:00"/>
    <s v="FY 2023-24"/>
    <n v="146.44999999999999"/>
    <n v="5700"/>
    <n v="834765"/>
    <n v="5765.75"/>
    <n v="844394.08750000002"/>
    <n v="136.13"/>
    <n v="786313.8"/>
    <n v="0"/>
    <n v="0"/>
    <n v="136.13"/>
    <n v="786313.8"/>
  </r>
  <r>
    <x v="2"/>
    <x v="2"/>
    <n v="4220"/>
    <x v="78"/>
    <s v="B"/>
    <s v="Diamond /Stone/Platinum/Pure gold Counter KRD"/>
    <d v="2023-10-01T00:00:00"/>
    <s v="FY 2023-24"/>
    <n v="146.44999999999999"/>
    <n v="5700"/>
    <n v="834765"/>
    <n v="5765.75"/>
    <n v="844394.08750000002"/>
    <n v="154.16"/>
    <n v="888269"/>
    <n v="0"/>
    <n v="0"/>
    <n v="154.16"/>
    <n v="888269"/>
  </r>
  <r>
    <x v="2"/>
    <x v="2"/>
    <n v="3142"/>
    <x v="79"/>
    <s v="B"/>
    <s v="Diamond /Stone/Platinum/Pure gold Counter KRD"/>
    <d v="2023-10-01T00:00:00"/>
    <s v="FY 2023-24"/>
    <n v="146.44999999999999"/>
    <n v="5700"/>
    <n v="834765"/>
    <n v="5765.75"/>
    <n v="844394.08750000002"/>
    <n v="78.45"/>
    <n v="450352"/>
    <n v="0"/>
    <n v="0"/>
    <n v="78.45"/>
    <n v="450352"/>
  </r>
  <r>
    <x v="2"/>
    <x v="2"/>
    <n v="2768"/>
    <x v="80"/>
    <s v="B"/>
    <s v="Diamond /Stone/Platinum/Pure gold Counter KRD"/>
    <d v="2023-10-01T00:00:00"/>
    <s v="FY 2023-24"/>
    <n v="146.44999999999999"/>
    <n v="5700"/>
    <n v="834765"/>
    <n v="5765.75"/>
    <n v="844394.08750000002"/>
    <n v="123.09"/>
    <n v="708052"/>
    <n v="0"/>
    <n v="0"/>
    <n v="123.09"/>
    <n v="708052"/>
  </r>
  <r>
    <x v="2"/>
    <x v="2"/>
    <n v="2767"/>
    <x v="81"/>
    <s v="B"/>
    <s v="Diamond /Stone/Platinum/Pure gold Counter KRD"/>
    <d v="2023-10-01T00:00:00"/>
    <s v="FY 2023-24"/>
    <n v="146.44999999999999"/>
    <n v="5700"/>
    <n v="834765"/>
    <n v="5765.75"/>
    <n v="844394.08750000002"/>
    <n v="115.38"/>
    <n v="667504.4"/>
    <n v="0"/>
    <n v="0"/>
    <n v="115.38"/>
    <n v="667504.4"/>
  </r>
  <r>
    <x v="2"/>
    <x v="2"/>
    <n v="1798"/>
    <x v="82"/>
    <s v="B"/>
    <s v="Diamond /Stone/Platinum/Pure gold Counter KRD"/>
    <d v="2023-10-01T00:00:00"/>
    <s v="FY 2023-24"/>
    <n v="146.44999999999999"/>
    <n v="5700"/>
    <n v="834765"/>
    <n v="5765.75"/>
    <n v="844394.08750000002"/>
    <n v="46.06"/>
    <n v="266823"/>
    <n v="0"/>
    <n v="0"/>
    <n v="46.06"/>
    <n v="266823"/>
  </r>
  <r>
    <x v="2"/>
    <x v="2"/>
    <n v="1541"/>
    <x v="83"/>
    <s v="B"/>
    <s v="Diamond /Stone/Platinum/Pure gold Counter KRD"/>
    <d v="2023-10-01T00:00:00"/>
    <s v="FY 2023-24"/>
    <n v="146.44999999999999"/>
    <n v="5700"/>
    <n v="834765"/>
    <n v="5765.75"/>
    <n v="844394.08750000002"/>
    <n v="152.19999999999999"/>
    <n v="878289"/>
    <n v="0"/>
    <n v="0"/>
    <n v="152.19999999999999"/>
    <n v="878289"/>
  </r>
  <r>
    <x v="2"/>
    <x v="2"/>
    <n v="2545"/>
    <x v="84"/>
    <s v="A"/>
    <s v="Diamond /Stone/Platinum/Pure gold Counter KRD"/>
    <d v="2023-10-01T00:00:00"/>
    <s v="FY 2023-24"/>
    <n v="175.76"/>
    <n v="5700"/>
    <n v="1001832"/>
    <n v="5765.75"/>
    <n v="1013388.22"/>
    <n v="125.08"/>
    <n v="721758"/>
    <n v="0"/>
    <n v="0"/>
    <n v="125.08"/>
    <n v="721758"/>
  </r>
  <r>
    <x v="2"/>
    <x v="2"/>
    <n v="4625"/>
    <x v="85"/>
    <s v="A"/>
    <s v="Diamond /Stone/Platinum/Pure gold Counter KRD"/>
    <d v="2023-10-01T00:00:00"/>
    <s v="FY 2023-24"/>
    <n v="175.76"/>
    <n v="5700"/>
    <n v="1001832"/>
    <n v="5765.75"/>
    <n v="1013388.22"/>
    <n v="37.32"/>
    <n v="214167"/>
    <n v="0"/>
    <n v="0"/>
    <n v="37.32"/>
    <n v="214167"/>
  </r>
  <r>
    <x v="2"/>
    <x v="2"/>
    <n v="1837"/>
    <x v="86"/>
    <s v="A"/>
    <s v="Diamond /Stone/Platinum/Pure gold Counter KRD"/>
    <d v="2023-10-01T00:00:00"/>
    <s v="FY 2023-24"/>
    <n v="175.76"/>
    <n v="5700"/>
    <n v="1001832"/>
    <n v="5765.75"/>
    <n v="1013388.22"/>
    <n v="65.02"/>
    <n v="374860"/>
    <n v="0"/>
    <n v="0"/>
    <n v="65.02"/>
    <n v="374860"/>
  </r>
  <r>
    <x v="2"/>
    <x v="2"/>
    <n v="1838"/>
    <x v="87"/>
    <s v="A"/>
    <s v="Diamond /Stone/Platinum/Pure gold Counter KRD"/>
    <d v="2023-10-01T00:00:00"/>
    <s v="FY 2023-24"/>
    <n v="175.76"/>
    <n v="5700"/>
    <n v="1001832"/>
    <n v="5765.75"/>
    <n v="1013388.22"/>
    <n v="69.56"/>
    <n v="399536"/>
    <n v="0"/>
    <n v="0"/>
    <n v="69.56"/>
    <n v="399536"/>
  </r>
  <r>
    <x v="2"/>
    <x v="3"/>
    <n v="5049"/>
    <x v="68"/>
    <s v="C"/>
    <s v="Diamond /Stone/Platinum/Pure gold Counter KRD"/>
    <d v="2023-10-01T00:00:00"/>
    <s v="FY 2023-24"/>
    <n v="8.08"/>
    <n v="75000"/>
    <n v="606000"/>
    <n v="76155.19"/>
    <n v="615333.93519999995"/>
    <n v="0.43"/>
    <n v="32250"/>
    <n v="0"/>
    <n v="0"/>
    <n v="0.43"/>
    <n v="32250"/>
  </r>
  <r>
    <x v="2"/>
    <x v="3"/>
    <n v="1613"/>
    <x v="69"/>
    <s v="C"/>
    <s v="Diamond /Stone/Platinum/Pure gold Counter KRD"/>
    <d v="2023-10-01T00:00:00"/>
    <s v="FY 2023-24"/>
    <n v="8.08"/>
    <n v="75000"/>
    <n v="606000"/>
    <n v="76155.19"/>
    <n v="615333.93519999995"/>
    <n v="1.01"/>
    <n v="75750"/>
    <n v="0"/>
    <n v="0"/>
    <n v="1.01"/>
    <n v="75750"/>
  </r>
  <r>
    <x v="2"/>
    <x v="3"/>
    <n v="4686"/>
    <x v="70"/>
    <s v="C"/>
    <s v="Diamond /Stone/Platinum/Pure gold Counter KRD"/>
    <d v="2023-10-01T00:00:00"/>
    <s v="FY 2023-24"/>
    <n v="8.08"/>
    <n v="75000"/>
    <n v="606000"/>
    <n v="76155.19"/>
    <n v="615333.93519999995"/>
    <n v="0.15"/>
    <n v="11250"/>
    <n v="0"/>
    <n v="0"/>
    <n v="0.15"/>
    <n v="11250"/>
  </r>
  <r>
    <x v="2"/>
    <x v="3"/>
    <n v="4684"/>
    <x v="71"/>
    <s v="C"/>
    <s v="Diamond /Stone/Platinum/Pure gold Counter KRD"/>
    <d v="2023-10-01T00:00:00"/>
    <s v="FY 2023-24"/>
    <n v="8.08"/>
    <n v="75000"/>
    <n v="606000"/>
    <n v="76155.19"/>
    <n v="615333.93519999995"/>
    <n v="0.62"/>
    <n v="48900"/>
    <n v="0"/>
    <n v="0"/>
    <n v="0.62"/>
    <n v="48900"/>
  </r>
  <r>
    <x v="2"/>
    <x v="3"/>
    <n v="4401"/>
    <x v="72"/>
    <s v="C"/>
    <s v="Diamond /Stone/Platinum/Pure gold Counter KRD"/>
    <d v="2023-10-01T00:00:00"/>
    <s v="FY 2023-24"/>
    <n v="8.08"/>
    <n v="75000"/>
    <n v="606000"/>
    <n v="76155.19"/>
    <n v="615333.93519999995"/>
    <n v="1.84"/>
    <n v="138000"/>
    <n v="0"/>
    <n v="0"/>
    <n v="1.84"/>
    <n v="138000"/>
  </r>
  <r>
    <x v="2"/>
    <x v="3"/>
    <n v="4773"/>
    <x v="73"/>
    <s v="B"/>
    <s v="Diamond /Stone/Platinum/Pure gold Counter KRD"/>
    <d v="2023-10-01T00:00:00"/>
    <s v="FY 2023-24"/>
    <n v="10.1"/>
    <n v="75000"/>
    <n v="757500"/>
    <n v="76155.19"/>
    <n v="769167.41899999999"/>
    <n v="1.1599999999999999"/>
    <n v="87000"/>
    <n v="0"/>
    <n v="0"/>
    <n v="1.1599999999999999"/>
    <n v="87000"/>
  </r>
  <r>
    <x v="2"/>
    <x v="3"/>
    <n v="4688"/>
    <x v="74"/>
    <s v="B"/>
    <s v="Diamond /Stone/Platinum/Pure gold Counter KRD"/>
    <d v="2023-10-01T00:00:00"/>
    <s v="FY 2023-24"/>
    <n v="10.1"/>
    <n v="75000"/>
    <n v="757500"/>
    <n v="76155.19"/>
    <n v="769167.41899999999"/>
    <n v="1.06"/>
    <n v="81100"/>
    <n v="0"/>
    <n v="0"/>
    <n v="1.06"/>
    <n v="81100"/>
  </r>
  <r>
    <x v="2"/>
    <x v="3"/>
    <n v="4685"/>
    <x v="75"/>
    <s v="B"/>
    <s v="Diamond /Stone/Platinum/Pure gold Counter KRD"/>
    <d v="2023-10-01T00:00:00"/>
    <s v="FY 2023-24"/>
    <n v="10.1"/>
    <n v="75000"/>
    <n v="757500"/>
    <n v="76155.19"/>
    <n v="769167.41899999999"/>
    <n v="1.1499999999999999"/>
    <n v="86250"/>
    <n v="0"/>
    <n v="0"/>
    <n v="1.1499999999999999"/>
    <n v="86250"/>
  </r>
  <r>
    <x v="2"/>
    <x v="3"/>
    <n v="4241"/>
    <x v="76"/>
    <s v="B"/>
    <s v="Diamond /Stone/Platinum/Pure gold Counter KRD"/>
    <d v="2023-10-01T00:00:00"/>
    <s v="FY 2023-24"/>
    <n v="10.1"/>
    <n v="75000"/>
    <n v="757500"/>
    <n v="76155.19"/>
    <n v="769167.41899999999"/>
    <n v="1.0900000000000001"/>
    <n v="82430"/>
    <n v="0"/>
    <n v="0"/>
    <n v="1.0900000000000001"/>
    <n v="82430"/>
  </r>
  <r>
    <x v="2"/>
    <x v="3"/>
    <n v="4239"/>
    <x v="77"/>
    <s v="B"/>
    <s v="Diamond /Stone/Platinum/Pure gold Counter KRD"/>
    <d v="2023-10-01T00:00:00"/>
    <s v="FY 2023-24"/>
    <n v="10.1"/>
    <n v="75000"/>
    <n v="757500"/>
    <n v="76155.19"/>
    <n v="769167.41899999999"/>
    <n v="0.97"/>
    <n v="72750"/>
    <n v="0"/>
    <n v="0"/>
    <n v="0.97"/>
    <n v="72750"/>
  </r>
  <r>
    <x v="2"/>
    <x v="3"/>
    <n v="4220"/>
    <x v="78"/>
    <s v="B"/>
    <s v="Diamond /Stone/Platinum/Pure gold Counter KRD"/>
    <d v="2023-10-01T00:00:00"/>
    <s v="FY 2023-24"/>
    <n v="10.1"/>
    <n v="75000"/>
    <n v="757500"/>
    <n v="76155.19"/>
    <n v="769167.41899999999"/>
    <n v="0.62"/>
    <n v="46500"/>
    <n v="0"/>
    <n v="0"/>
    <n v="0.62"/>
    <n v="46500"/>
  </r>
  <r>
    <x v="2"/>
    <x v="3"/>
    <n v="3142"/>
    <x v="79"/>
    <s v="B"/>
    <s v="Diamond /Stone/Platinum/Pure gold Counter KRD"/>
    <d v="2023-10-01T00:00:00"/>
    <s v="FY 2023-24"/>
    <n v="10.1"/>
    <n v="75000"/>
    <n v="757500"/>
    <n v="76155.19"/>
    <n v="769167.41899999999"/>
    <n v="1.52"/>
    <n v="142140"/>
    <n v="0"/>
    <n v="0"/>
    <n v="1.52"/>
    <n v="142140"/>
  </r>
  <r>
    <x v="2"/>
    <x v="3"/>
    <n v="2768"/>
    <x v="80"/>
    <s v="B"/>
    <s v="Diamond /Stone/Platinum/Pure gold Counter KRD"/>
    <d v="2023-10-01T00:00:00"/>
    <s v="FY 2023-24"/>
    <n v="10.1"/>
    <n v="75000"/>
    <n v="757500"/>
    <n v="76155.19"/>
    <n v="769167.41899999999"/>
    <n v="4.53"/>
    <n v="341790"/>
    <n v="0"/>
    <n v="0"/>
    <n v="4.53"/>
    <n v="341790"/>
  </r>
  <r>
    <x v="2"/>
    <x v="3"/>
    <n v="2767"/>
    <x v="81"/>
    <s v="B"/>
    <s v="Diamond /Stone/Platinum/Pure gold Counter KRD"/>
    <d v="2023-10-01T00:00:00"/>
    <s v="FY 2023-24"/>
    <n v="10.1"/>
    <n v="75000"/>
    <n v="757500"/>
    <n v="76155.19"/>
    <n v="769167.41899999999"/>
    <n v="2.19"/>
    <n v="167650"/>
    <n v="0"/>
    <n v="0"/>
    <n v="2.19"/>
    <n v="167650"/>
  </r>
  <r>
    <x v="2"/>
    <x v="3"/>
    <n v="1798"/>
    <x v="82"/>
    <s v="B"/>
    <s v="Diamond /Stone/Platinum/Pure gold Counter KRD"/>
    <d v="2023-10-01T00:00:00"/>
    <s v="FY 2023-24"/>
    <n v="10.1"/>
    <n v="75000"/>
    <n v="757500"/>
    <n v="76155.19"/>
    <n v="769167.41899999999"/>
    <n v="3.78"/>
    <n v="283500"/>
    <n v="0"/>
    <n v="0"/>
    <n v="3.78"/>
    <n v="283500"/>
  </r>
  <r>
    <x v="2"/>
    <x v="3"/>
    <n v="1541"/>
    <x v="83"/>
    <s v="B"/>
    <s v="Diamond /Stone/Platinum/Pure gold Counter KRD"/>
    <d v="2023-10-01T00:00:00"/>
    <s v="FY 2023-24"/>
    <n v="10.1"/>
    <n v="75000"/>
    <n v="757500"/>
    <n v="76155.19"/>
    <n v="769167.41899999999"/>
    <n v="1.1200000000000001"/>
    <n v="84000"/>
    <n v="0"/>
    <n v="0"/>
    <n v="1.1200000000000001"/>
    <n v="84000"/>
  </r>
  <r>
    <x v="2"/>
    <x v="3"/>
    <n v="2545"/>
    <x v="84"/>
    <s v="A"/>
    <s v="Diamond /Stone/Platinum/Pure gold Counter KRD"/>
    <d v="2023-10-01T00:00:00"/>
    <s v="FY 2023-24"/>
    <n v="12.12"/>
    <n v="75000"/>
    <n v="909000"/>
    <n v="76155.19"/>
    <n v="923000.90280000004"/>
    <n v="0.11"/>
    <n v="8250"/>
    <n v="0"/>
    <n v="0"/>
    <n v="0.11"/>
    <n v="8250"/>
  </r>
  <r>
    <x v="2"/>
    <x v="3"/>
    <n v="4625"/>
    <x v="85"/>
    <s v="A"/>
    <s v="Diamond /Stone/Platinum/Pure gold Counter KRD"/>
    <d v="2023-10-01T00:00:00"/>
    <s v="FY 2023-24"/>
    <n v="12.12"/>
    <n v="75000"/>
    <n v="909000"/>
    <n v="76155.19"/>
    <n v="923000.90280000004"/>
    <n v="7.91"/>
    <n v="593250"/>
    <n v="0"/>
    <n v="0"/>
    <n v="7.91"/>
    <n v="593250"/>
  </r>
  <r>
    <x v="2"/>
    <x v="3"/>
    <n v="1837"/>
    <x v="86"/>
    <s v="A"/>
    <s v="Diamond /Stone/Platinum/Pure gold Counter KRD"/>
    <d v="2023-10-01T00:00:00"/>
    <s v="FY 2023-24"/>
    <n v="12.12"/>
    <n v="75000"/>
    <n v="909000"/>
    <n v="76155.19"/>
    <n v="923000.90280000004"/>
    <n v="0.72"/>
    <n v="54000"/>
    <n v="0"/>
    <n v="0"/>
    <n v="0.72"/>
    <n v="54000"/>
  </r>
  <r>
    <x v="2"/>
    <x v="3"/>
    <n v="1838"/>
    <x v="87"/>
    <s v="A"/>
    <s v="Diamond /Stone/Platinum/Pure gold Counter KRD"/>
    <d v="2023-10-01T00:00:00"/>
    <s v="FY 2023-24"/>
    <n v="12.12"/>
    <n v="75000"/>
    <n v="909000"/>
    <n v="76155.19"/>
    <n v="923000.90280000004"/>
    <n v="1.1399999999999999"/>
    <n v="85500"/>
    <n v="0"/>
    <n v="0"/>
    <n v="1.1399999999999999"/>
    <n v="85500"/>
  </r>
  <r>
    <x v="2"/>
    <x v="4"/>
    <n v="5049"/>
    <x v="68"/>
    <s v="C"/>
    <s v="Diamond /Stone/Platinum/Pure gold Counter KRD"/>
    <d v="2023-10-01T00:00:00"/>
    <s v="FY 2023-24"/>
    <n v="14143.61"/>
    <n v="1"/>
    <n v="14143.61"/>
    <n v="1"/>
    <n v="14143.61"/>
    <n v="399"/>
    <n v="399"/>
    <n v="0"/>
    <n v="0"/>
    <n v="399"/>
    <n v="399"/>
  </r>
  <r>
    <x v="2"/>
    <x v="4"/>
    <n v="1613"/>
    <x v="69"/>
    <s v="C"/>
    <s v="Diamond /Stone/Platinum/Pure gold Counter KRD"/>
    <d v="2023-10-01T00:00:00"/>
    <s v="FY 2023-24"/>
    <n v="14143.61"/>
    <n v="1"/>
    <n v="14143.61"/>
    <n v="1"/>
    <n v="14143.61"/>
    <n v="488.6"/>
    <n v="488.6"/>
    <n v="0"/>
    <n v="0"/>
    <n v="488.6"/>
    <n v="488.6"/>
  </r>
  <r>
    <x v="2"/>
    <x v="4"/>
    <n v="4686"/>
    <x v="70"/>
    <s v="C"/>
    <s v="Diamond /Stone/Platinum/Pure gold Counter KRD"/>
    <d v="2023-10-01T00:00:00"/>
    <s v="FY 2023-24"/>
    <n v="14143.61"/>
    <n v="1"/>
    <n v="14143.61"/>
    <n v="1"/>
    <n v="14143.61"/>
    <n v="3371"/>
    <n v="3371"/>
    <n v="0"/>
    <n v="0"/>
    <n v="3371"/>
    <n v="3371"/>
  </r>
  <r>
    <x v="2"/>
    <x v="4"/>
    <n v="4684"/>
    <x v="71"/>
    <s v="C"/>
    <s v="Diamond /Stone/Platinum/Pure gold Counter KRD"/>
    <d v="2023-10-01T00:00:00"/>
    <s v="FY 2023-24"/>
    <n v="14143.61"/>
    <n v="1"/>
    <n v="14143.61"/>
    <n v="1"/>
    <n v="14143.61"/>
    <n v="1342.64"/>
    <n v="1342.64"/>
    <n v="0"/>
    <n v="0"/>
    <n v="1342.64"/>
    <n v="1342.64"/>
  </r>
  <r>
    <x v="2"/>
    <x v="4"/>
    <n v="4401"/>
    <x v="72"/>
    <s v="C"/>
    <s v="Diamond /Stone/Platinum/Pure gold Counter KRD"/>
    <d v="2023-10-01T00:00:00"/>
    <s v="FY 2023-24"/>
    <n v="14143.61"/>
    <n v="1"/>
    <n v="14143.61"/>
    <n v="1"/>
    <n v="14143.61"/>
    <n v="506.66"/>
    <n v="506.66"/>
    <n v="0"/>
    <n v="0"/>
    <n v="506.66"/>
    <n v="506.66"/>
  </r>
  <r>
    <x v="2"/>
    <x v="4"/>
    <n v="4773"/>
    <x v="73"/>
    <s v="B"/>
    <s v="Diamond /Stone/Platinum/Pure gold Counter KRD"/>
    <d v="2023-10-01T00:00:00"/>
    <s v="FY 2023-24"/>
    <n v="17675.54"/>
    <n v="1"/>
    <n v="17675.54"/>
    <n v="1"/>
    <n v="17675.54"/>
    <n v="1045.0999999999999"/>
    <n v="1045.0999999999999"/>
    <n v="0"/>
    <n v="0"/>
    <n v="1045.0999999999999"/>
    <n v="1045.0999999999999"/>
  </r>
  <r>
    <x v="2"/>
    <x v="4"/>
    <n v="4688"/>
    <x v="74"/>
    <s v="B"/>
    <s v="Diamond /Stone/Platinum/Pure gold Counter KRD"/>
    <d v="2023-10-01T00:00:00"/>
    <s v="FY 2023-24"/>
    <n v="17675.54"/>
    <n v="1"/>
    <n v="17675.54"/>
    <n v="1"/>
    <n v="17675.54"/>
    <n v="5934.04"/>
    <n v="5934.04"/>
    <n v="0"/>
    <n v="0"/>
    <n v="5934.04"/>
    <n v="5934.04"/>
  </r>
  <r>
    <x v="2"/>
    <x v="4"/>
    <n v="4685"/>
    <x v="75"/>
    <s v="B"/>
    <s v="Diamond /Stone/Platinum/Pure gold Counter KRD"/>
    <d v="2023-10-01T00:00:00"/>
    <s v="FY 2023-24"/>
    <n v="17675.54"/>
    <n v="1"/>
    <n v="17675.54"/>
    <n v="1"/>
    <n v="17675.54"/>
    <n v="19.600000000000001"/>
    <n v="19.600000000000001"/>
    <n v="0"/>
    <n v="0"/>
    <n v="19.600000000000001"/>
    <n v="19.600000000000001"/>
  </r>
  <r>
    <x v="2"/>
    <x v="4"/>
    <n v="4241"/>
    <x v="76"/>
    <s v="B"/>
    <s v="Diamond /Stone/Platinum/Pure gold Counter KRD"/>
    <d v="2023-10-01T00:00:00"/>
    <s v="FY 2023-24"/>
    <n v="17675.54"/>
    <n v="1"/>
    <n v="17675.54"/>
    <n v="1"/>
    <n v="17675.54"/>
    <n v="0"/>
    <n v="0"/>
    <n v="0"/>
    <n v="0"/>
    <n v="0"/>
    <n v="0"/>
  </r>
  <r>
    <x v="2"/>
    <x v="4"/>
    <n v="4239"/>
    <x v="77"/>
    <s v="B"/>
    <s v="Diamond /Stone/Platinum/Pure gold Counter KRD"/>
    <d v="2023-10-01T00:00:00"/>
    <s v="FY 2023-24"/>
    <n v="17675.54"/>
    <n v="1"/>
    <n v="17675.54"/>
    <n v="1"/>
    <n v="17675.54"/>
    <n v="5084.54"/>
    <n v="5084.54"/>
    <n v="0"/>
    <n v="0"/>
    <n v="5084.54"/>
    <n v="5084.54"/>
  </r>
  <r>
    <x v="2"/>
    <x v="4"/>
    <n v="4220"/>
    <x v="78"/>
    <s v="B"/>
    <s v="Diamond /Stone/Platinum/Pure gold Counter KRD"/>
    <d v="2023-10-01T00:00:00"/>
    <s v="FY 2023-24"/>
    <n v="17675.54"/>
    <n v="1"/>
    <n v="17675.54"/>
    <n v="1"/>
    <n v="17675.54"/>
    <n v="0"/>
    <n v="0"/>
    <n v="0"/>
    <n v="0"/>
    <n v="0"/>
    <n v="0"/>
  </r>
  <r>
    <x v="2"/>
    <x v="4"/>
    <n v="3142"/>
    <x v="79"/>
    <s v="B"/>
    <s v="Diamond /Stone/Platinum/Pure gold Counter KRD"/>
    <d v="2023-10-01T00:00:00"/>
    <s v="FY 2023-24"/>
    <n v="17675.54"/>
    <n v="1"/>
    <n v="17675.54"/>
    <n v="1"/>
    <n v="17675.54"/>
    <n v="12321.1"/>
    <n v="12321.1"/>
    <n v="0"/>
    <n v="0"/>
    <n v="12321.1"/>
    <n v="12321.1"/>
  </r>
  <r>
    <x v="2"/>
    <x v="4"/>
    <n v="2768"/>
    <x v="80"/>
    <s v="B"/>
    <s v="Diamond /Stone/Platinum/Pure gold Counter KRD"/>
    <d v="2023-10-01T00:00:00"/>
    <s v="FY 2023-24"/>
    <n v="17675.54"/>
    <n v="1"/>
    <n v="17675.54"/>
    <n v="1"/>
    <n v="17675.54"/>
    <n v="3086.35"/>
    <n v="3086.35"/>
    <n v="0"/>
    <n v="0"/>
    <n v="3086.35"/>
    <n v="3086.35"/>
  </r>
  <r>
    <x v="2"/>
    <x v="4"/>
    <n v="2767"/>
    <x v="81"/>
    <s v="B"/>
    <s v="Diamond /Stone/Platinum/Pure gold Counter KRD"/>
    <d v="2023-10-01T00:00:00"/>
    <s v="FY 2023-24"/>
    <n v="17675.54"/>
    <n v="1"/>
    <n v="17675.54"/>
    <n v="1"/>
    <n v="17675.54"/>
    <n v="145"/>
    <n v="145"/>
    <n v="0"/>
    <n v="0"/>
    <n v="145"/>
    <n v="145"/>
  </r>
  <r>
    <x v="2"/>
    <x v="4"/>
    <n v="1798"/>
    <x v="82"/>
    <s v="B"/>
    <s v="Diamond /Stone/Platinum/Pure gold Counter KRD"/>
    <d v="2023-10-01T00:00:00"/>
    <s v="FY 2023-24"/>
    <n v="17675.54"/>
    <n v="1"/>
    <n v="17675.54"/>
    <n v="1"/>
    <n v="17675.54"/>
    <n v="5170.21"/>
    <n v="5170.21"/>
    <n v="0"/>
    <n v="0"/>
    <n v="5170.21"/>
    <n v="5170.21"/>
  </r>
  <r>
    <x v="2"/>
    <x v="4"/>
    <n v="1541"/>
    <x v="83"/>
    <s v="B"/>
    <s v="Diamond /Stone/Platinum/Pure gold Counter KRD"/>
    <d v="2023-10-01T00:00:00"/>
    <s v="FY 2023-24"/>
    <n v="17675.54"/>
    <n v="1"/>
    <n v="17675.54"/>
    <n v="1"/>
    <n v="17675.54"/>
    <n v="3302.69"/>
    <n v="3302.69"/>
    <n v="0"/>
    <n v="0"/>
    <n v="3302.69"/>
    <n v="3302.69"/>
  </r>
  <r>
    <x v="2"/>
    <x v="4"/>
    <n v="2545"/>
    <x v="84"/>
    <s v="A"/>
    <s v="Diamond /Stone/Platinum/Pure gold Counter KRD"/>
    <d v="2023-10-01T00:00:00"/>
    <s v="FY 2023-24"/>
    <n v="21212.76"/>
    <n v="1"/>
    <n v="21212.76"/>
    <n v="1"/>
    <n v="21212.76"/>
    <n v="3592.13"/>
    <n v="3592.13"/>
    <n v="0"/>
    <n v="0"/>
    <n v="3592.13"/>
    <n v="3592.13"/>
  </r>
  <r>
    <x v="2"/>
    <x v="4"/>
    <n v="4625"/>
    <x v="85"/>
    <s v="A"/>
    <s v="Diamond /Stone/Platinum/Pure gold Counter KRD"/>
    <d v="2023-10-01T00:00:00"/>
    <s v="FY 2023-24"/>
    <n v="21212.76"/>
    <n v="1"/>
    <n v="21212.76"/>
    <n v="1"/>
    <n v="21212.76"/>
    <n v="4141.4799999999996"/>
    <n v="4141.4799999999996"/>
    <n v="0"/>
    <n v="0"/>
    <n v="4141.4799999999996"/>
    <n v="4141.4799999999996"/>
  </r>
  <r>
    <x v="2"/>
    <x v="4"/>
    <n v="1837"/>
    <x v="86"/>
    <s v="A"/>
    <s v="Diamond /Stone/Platinum/Pure gold Counter KRD"/>
    <d v="2023-10-01T00:00:00"/>
    <s v="FY 2023-24"/>
    <n v="21212.76"/>
    <n v="1"/>
    <n v="21212.76"/>
    <n v="1"/>
    <n v="21212.76"/>
    <n v="351"/>
    <n v="351"/>
    <n v="0"/>
    <n v="0"/>
    <n v="351"/>
    <n v="351"/>
  </r>
  <r>
    <x v="2"/>
    <x v="4"/>
    <n v="1838"/>
    <x v="87"/>
    <s v="A"/>
    <s v="Diamond /Stone/Platinum/Pure gold Counter KRD"/>
    <d v="2023-10-01T00:00:00"/>
    <s v="FY 2023-24"/>
    <n v="21212.76"/>
    <n v="1"/>
    <n v="21212.76"/>
    <n v="1"/>
    <n v="21212.76"/>
    <n v="2282.71"/>
    <n v="2282.71"/>
    <n v="0"/>
    <n v="0"/>
    <n v="2282.71"/>
    <n v="2282.71"/>
  </r>
  <r>
    <x v="3"/>
    <x v="5"/>
    <n v="4034"/>
    <x v="88"/>
    <s v="C"/>
    <s v="SILVER &amp; MRP/ FORMING ROTATION  SG"/>
    <d v="2023-10-01T00:00:00"/>
    <s v="FY 2023-24"/>
    <n v="392.23"/>
    <n v="60"/>
    <n v="23533.8"/>
    <n v="72.7"/>
    <n v="28515.120999999999"/>
    <n v="355.82"/>
    <n v="25290.37"/>
    <n v="0"/>
    <n v="0"/>
    <n v="355.82"/>
    <n v="25290.37"/>
  </r>
  <r>
    <x v="3"/>
    <x v="5"/>
    <n v="5110"/>
    <x v="89"/>
    <s v="B"/>
    <s v="SILVER &amp; MRP/ FORMING ROTATION  SG"/>
    <d v="2023-10-01T00:00:00"/>
    <s v="FY 2023-24"/>
    <n v="490.18"/>
    <n v="60"/>
    <n v="29410.799999999999"/>
    <n v="72.7"/>
    <n v="35636.086000000003"/>
    <n v="0"/>
    <n v="0"/>
    <n v="0"/>
    <n v="0"/>
    <n v="0"/>
    <n v="0"/>
  </r>
  <r>
    <x v="3"/>
    <x v="5"/>
    <n v="5109"/>
    <x v="90"/>
    <s v="B"/>
    <s v="SILVER &amp; MRP/ FORMING ROTATION  SG"/>
    <d v="2023-10-01T00:00:00"/>
    <s v="FY 2023-24"/>
    <n v="490.18"/>
    <n v="60"/>
    <n v="29410.799999999999"/>
    <n v="72.7"/>
    <n v="35636.086000000003"/>
    <n v="522.16999999999996"/>
    <n v="35815.839999999997"/>
    <n v="0"/>
    <n v="0"/>
    <n v="522.16999999999996"/>
    <n v="35815.839999999997"/>
  </r>
  <r>
    <x v="3"/>
    <x v="5"/>
    <n v="4863"/>
    <x v="91"/>
    <s v="B"/>
    <s v="SILVER &amp; MRP/ FORMING ROTATION  SG"/>
    <d v="2023-10-01T00:00:00"/>
    <s v="FY 2023-24"/>
    <n v="490.18"/>
    <n v="60"/>
    <n v="29410.799999999999"/>
    <n v="72.7"/>
    <n v="35636.086000000003"/>
    <n v="483.12"/>
    <n v="33850"/>
    <n v="0"/>
    <n v="0"/>
    <n v="483.12"/>
    <n v="33850"/>
  </r>
  <r>
    <x v="3"/>
    <x v="5"/>
    <n v="4882"/>
    <x v="92"/>
    <s v="B"/>
    <s v="SILVER &amp; MRP/ FORMING ROTATION  SG"/>
    <d v="2023-10-01T00:00:00"/>
    <s v="FY 2023-24"/>
    <n v="490.18"/>
    <n v="60"/>
    <n v="29410.799999999999"/>
    <n v="72.7"/>
    <n v="35636.086000000003"/>
    <n v="36.94"/>
    <n v="2876.19"/>
    <n v="0"/>
    <n v="0"/>
    <n v="36.94"/>
    <n v="2876.19"/>
  </r>
  <r>
    <x v="3"/>
    <x v="5"/>
    <n v="4329"/>
    <x v="93"/>
    <s v="B"/>
    <s v="SILVER &amp; MRP/ FORMING ROTATION  SG"/>
    <d v="2023-10-01T00:00:00"/>
    <s v="FY 2023-24"/>
    <n v="490.18"/>
    <n v="60"/>
    <n v="29410.799999999999"/>
    <n v="72.7"/>
    <n v="35636.086000000003"/>
    <n v="5"/>
    <n v="412"/>
    <n v="0"/>
    <n v="0"/>
    <n v="5"/>
    <n v="412"/>
  </r>
  <r>
    <x v="3"/>
    <x v="5"/>
    <n v="4036"/>
    <x v="94"/>
    <s v="B"/>
    <s v="SILVER &amp; MRP/ FORMING ROTATION  SG"/>
    <d v="2023-10-01T00:00:00"/>
    <s v="FY 2023-24"/>
    <n v="490.18"/>
    <n v="60"/>
    <n v="29410.799999999999"/>
    <n v="72.7"/>
    <n v="35636.086000000003"/>
    <n v="33.15"/>
    <n v="2541"/>
    <n v="0"/>
    <n v="0"/>
    <n v="33.15"/>
    <n v="2541"/>
  </r>
  <r>
    <x v="3"/>
    <x v="5"/>
    <n v="2695"/>
    <x v="95"/>
    <s v="B"/>
    <s v="SILVER &amp; MRP/ FORMING ROTATION  SG"/>
    <d v="2023-10-01T00:00:00"/>
    <s v="FY 2023-24"/>
    <n v="490.18"/>
    <n v="60"/>
    <n v="29410.799999999999"/>
    <n v="72.7"/>
    <n v="35636.086000000003"/>
    <n v="1039.23"/>
    <n v="71355.62"/>
    <n v="0"/>
    <n v="0"/>
    <n v="1039.23"/>
    <n v="71355.62"/>
  </r>
  <r>
    <x v="3"/>
    <x v="5"/>
    <n v="4473"/>
    <x v="96"/>
    <s v="A"/>
    <s v="SILVER &amp; MRP/ FORMING ROTATION  SG"/>
    <d v="2023-10-01T00:00:00"/>
    <s v="FY 2023-24"/>
    <n v="588.27"/>
    <n v="60"/>
    <n v="35296.199999999997"/>
    <n v="72.7"/>
    <n v="42767.228999999999"/>
    <n v="410.35"/>
    <n v="28533.21"/>
    <n v="0"/>
    <n v="0"/>
    <n v="410.35"/>
    <n v="28533.21"/>
  </r>
  <r>
    <x v="3"/>
    <x v="5"/>
    <n v="1548"/>
    <x v="97"/>
    <s v="A"/>
    <s v="SILVER &amp; MRP/ FORMING ROTATION  SG"/>
    <d v="2023-10-01T00:00:00"/>
    <s v="FY 2023-24"/>
    <n v="588.27"/>
    <n v="60"/>
    <n v="35296.199999999997"/>
    <n v="72.7"/>
    <n v="42767.228999999999"/>
    <n v="18.05"/>
    <n v="1530.52"/>
    <n v="0"/>
    <n v="0"/>
    <n v="18.05"/>
    <n v="1530.52"/>
  </r>
  <r>
    <x v="3"/>
    <x v="6"/>
    <n v="4034"/>
    <x v="88"/>
    <s v="C"/>
    <s v="SILVER &amp; MRP/ FORMING ROTATION  SG"/>
    <d v="2023-10-01T00:00:00"/>
    <s v="FY 2023-24"/>
    <n v="9413.49"/>
    <n v="70"/>
    <n v="658944.30000000005"/>
    <n v="83.85"/>
    <n v="789321.13650000002"/>
    <n v="567.22"/>
    <n v="45339.57"/>
    <n v="0"/>
    <n v="0"/>
    <n v="567.22"/>
    <n v="45339.57"/>
  </r>
  <r>
    <x v="3"/>
    <x v="6"/>
    <n v="5110"/>
    <x v="89"/>
    <s v="B"/>
    <s v="SILVER &amp; MRP/ FORMING ROTATION  SG"/>
    <d v="2023-10-01T00:00:00"/>
    <s v="FY 2023-24"/>
    <n v="11764.22"/>
    <n v="70"/>
    <n v="823495.4"/>
    <n v="83.85"/>
    <n v="986429.84699999995"/>
    <n v="1105.8800000000001"/>
    <n v="94248.85"/>
    <n v="0"/>
    <n v="0"/>
    <n v="1105.8800000000001"/>
    <n v="94248.85"/>
  </r>
  <r>
    <x v="3"/>
    <x v="6"/>
    <n v="5109"/>
    <x v="90"/>
    <s v="B"/>
    <s v="SILVER &amp; MRP/ FORMING ROTATION  SG"/>
    <d v="2023-10-01T00:00:00"/>
    <s v="FY 2023-24"/>
    <n v="11764.22"/>
    <n v="70"/>
    <n v="823495.4"/>
    <n v="83.85"/>
    <n v="986429.84699999995"/>
    <n v="2013.43"/>
    <n v="178810.91"/>
    <n v="22.54"/>
    <n v="1668"/>
    <n v="1990.89"/>
    <n v="178810.91"/>
  </r>
  <r>
    <x v="3"/>
    <x v="6"/>
    <n v="4863"/>
    <x v="91"/>
    <s v="B"/>
    <s v="SILVER &amp; MRP/ FORMING ROTATION  SG"/>
    <d v="2023-10-01T00:00:00"/>
    <s v="FY 2023-24"/>
    <n v="11764.22"/>
    <n v="70"/>
    <n v="823495.4"/>
    <n v="83.85"/>
    <n v="986429.84699999995"/>
    <n v="1327.15"/>
    <n v="138844.24"/>
    <n v="4.63"/>
    <n v="376"/>
    <n v="1322.52"/>
    <n v="138844.24"/>
  </r>
  <r>
    <x v="3"/>
    <x v="6"/>
    <n v="4882"/>
    <x v="92"/>
    <s v="B"/>
    <s v="SILVER &amp; MRP/ FORMING ROTATION  SG"/>
    <d v="2023-10-01T00:00:00"/>
    <s v="FY 2023-24"/>
    <n v="11764.22"/>
    <n v="70"/>
    <n v="823495.4"/>
    <n v="83.85"/>
    <n v="986429.84699999995"/>
    <n v="1994.08"/>
    <n v="164601.32999999999"/>
    <n v="0"/>
    <n v="0"/>
    <n v="1994.08"/>
    <n v="164601.32999999999"/>
  </r>
  <r>
    <x v="3"/>
    <x v="6"/>
    <n v="4329"/>
    <x v="93"/>
    <s v="B"/>
    <s v="SILVER &amp; MRP/ FORMING ROTATION  SG"/>
    <d v="2023-10-01T00:00:00"/>
    <s v="FY 2023-24"/>
    <n v="11764.22"/>
    <n v="70"/>
    <n v="823495.4"/>
    <n v="83.85"/>
    <n v="986429.84699999995"/>
    <n v="5.03"/>
    <n v="766.5"/>
    <n v="0"/>
    <n v="0"/>
    <n v="5.03"/>
    <n v="766.5"/>
  </r>
  <r>
    <x v="3"/>
    <x v="6"/>
    <n v="4036"/>
    <x v="94"/>
    <s v="B"/>
    <s v="SILVER &amp; MRP/ FORMING ROTATION  SG"/>
    <d v="2023-10-01T00:00:00"/>
    <s v="FY 2023-24"/>
    <n v="11764.22"/>
    <n v="70"/>
    <n v="823495.4"/>
    <n v="83.85"/>
    <n v="986429.84699999995"/>
    <n v="1257.46"/>
    <n v="101552.17"/>
    <n v="4.57"/>
    <n v="3446"/>
    <n v="1252.8900000000001"/>
    <n v="101552.17"/>
  </r>
  <r>
    <x v="3"/>
    <x v="6"/>
    <n v="2695"/>
    <x v="95"/>
    <s v="B"/>
    <s v="SILVER &amp; MRP/ FORMING ROTATION  SG"/>
    <d v="2023-10-01T00:00:00"/>
    <s v="FY 2023-24"/>
    <n v="11764.22"/>
    <n v="70"/>
    <n v="823495.4"/>
    <n v="83.85"/>
    <n v="986429.84699999995"/>
    <n v="1768.08"/>
    <n v="137068.59"/>
    <n v="64.510000000000005"/>
    <n v="4876"/>
    <n v="1703.57"/>
    <n v="137068.59"/>
  </r>
  <r>
    <x v="3"/>
    <x v="6"/>
    <n v="4473"/>
    <x v="96"/>
    <s v="A"/>
    <s v="SILVER &amp; MRP/ FORMING ROTATION  SG"/>
    <d v="2023-10-01T00:00:00"/>
    <s v="FY 2023-24"/>
    <n v="14118.48"/>
    <n v="70"/>
    <n v="988293.6"/>
    <n v="83.85"/>
    <n v="1183834.548"/>
    <n v="4727.93"/>
    <n v="345157.5"/>
    <n v="245.08"/>
    <n v="18597"/>
    <n v="4482.8500000000004"/>
    <n v="345157.5"/>
  </r>
  <r>
    <x v="3"/>
    <x v="6"/>
    <n v="1548"/>
    <x v="97"/>
    <s v="A"/>
    <s v="SILVER &amp; MRP/ FORMING ROTATION  SG"/>
    <d v="2023-10-01T00:00:00"/>
    <s v="FY 2023-24"/>
    <n v="14118.48"/>
    <n v="70"/>
    <n v="988293.6"/>
    <n v="83.85"/>
    <n v="1183834.548"/>
    <n v="2089.6999999999998"/>
    <n v="177586.32"/>
    <n v="0"/>
    <n v="0"/>
    <n v="2089.6999999999998"/>
    <n v="177586.32"/>
  </r>
  <r>
    <x v="3"/>
    <x v="0"/>
    <n v="4020"/>
    <x v="98"/>
    <s v="C"/>
    <s v="GOLD &amp; DIAMOND ROTATION SG"/>
    <d v="2023-10-01T00:00:00"/>
    <s v="FY 2023-24"/>
    <n v="81.98"/>
    <n v="6000"/>
    <n v="491880"/>
    <n v="5688.1"/>
    <n v="466310.43800000002"/>
    <n v="33.369999999999997"/>
    <n v="187070.02"/>
    <n v="0"/>
    <n v="0"/>
    <n v="33.369999999999997"/>
    <n v="187070.02"/>
  </r>
  <r>
    <x v="3"/>
    <x v="0"/>
    <n v="2673"/>
    <x v="99"/>
    <s v="C"/>
    <s v="GOLD &amp; DIAMOND ROTATION SG"/>
    <d v="2023-10-01T00:00:00"/>
    <s v="FY 2023-24"/>
    <n v="81.98"/>
    <n v="6000"/>
    <n v="491880"/>
    <n v="5688.1"/>
    <n v="466310.43800000002"/>
    <n v="41.13"/>
    <n v="226161"/>
    <n v="0"/>
    <n v="0"/>
    <n v="41.13"/>
    <n v="226161"/>
  </r>
  <r>
    <x v="3"/>
    <x v="0"/>
    <n v="5108"/>
    <x v="100"/>
    <s v="B"/>
    <s v="GOLD &amp; DIAMOND ROTATION SG"/>
    <d v="2023-10-01T00:00:00"/>
    <s v="FY 2023-24"/>
    <n v="102.46"/>
    <n v="6000"/>
    <n v="614760"/>
    <n v="5688.1"/>
    <n v="582802.72600000002"/>
    <n v="8.52"/>
    <n v="49933"/>
    <n v="0"/>
    <n v="0"/>
    <n v="8.52"/>
    <n v="49933"/>
  </r>
  <r>
    <x v="3"/>
    <x v="0"/>
    <n v="5107"/>
    <x v="101"/>
    <s v="B"/>
    <s v="GOLD &amp; DIAMOND ROTATION SG"/>
    <d v="2023-10-01T00:00:00"/>
    <s v="FY 2023-24"/>
    <n v="102.46"/>
    <n v="6000"/>
    <n v="614760"/>
    <n v="5688.1"/>
    <n v="582802.72600000002"/>
    <n v="25.09"/>
    <n v="149377"/>
    <n v="0"/>
    <n v="0"/>
    <n v="25.09"/>
    <n v="149377"/>
  </r>
  <r>
    <x v="3"/>
    <x v="0"/>
    <n v="5106"/>
    <x v="102"/>
    <s v="B"/>
    <s v="GOLD &amp; DIAMOND ROTATION SG"/>
    <d v="2023-10-01T00:00:00"/>
    <s v="FY 2023-24"/>
    <n v="102.46"/>
    <n v="6000"/>
    <n v="614760"/>
    <n v="5688.1"/>
    <n v="582802.72600000002"/>
    <n v="4.24"/>
    <n v="22407"/>
    <n v="0"/>
    <n v="0"/>
    <n v="4.24"/>
    <n v="22407"/>
  </r>
  <r>
    <x v="3"/>
    <x v="0"/>
    <n v="5105"/>
    <x v="103"/>
    <s v="B"/>
    <s v="GOLD &amp; DIAMOND ROTATION SG"/>
    <d v="2023-10-01T00:00:00"/>
    <s v="FY 2023-24"/>
    <n v="102.46"/>
    <n v="6000"/>
    <n v="614760"/>
    <n v="5688.1"/>
    <n v="582802.72600000002"/>
    <n v="15.08"/>
    <n v="82552"/>
    <n v="0"/>
    <n v="0"/>
    <n v="15.08"/>
    <n v="82552"/>
  </r>
  <r>
    <x v="3"/>
    <x v="0"/>
    <n v="3369"/>
    <x v="104"/>
    <s v="B"/>
    <s v="GOLD &amp; DIAMOND ROTATION SG"/>
    <d v="2023-10-01T00:00:00"/>
    <s v="FY 2023-24"/>
    <n v="102.46"/>
    <n v="6000"/>
    <n v="614760"/>
    <n v="5688.1"/>
    <n v="582802.72600000002"/>
    <n v="5.25"/>
    <n v="33049"/>
    <n v="0"/>
    <n v="0"/>
    <n v="5.25"/>
    <n v="33049"/>
  </r>
  <r>
    <x v="3"/>
    <x v="0"/>
    <n v="4881"/>
    <x v="105"/>
    <s v="B"/>
    <s v="GOLD &amp; DIAMOND ROTATION SG"/>
    <d v="2023-10-01T00:00:00"/>
    <s v="FY 2023-24"/>
    <n v="102.46"/>
    <n v="6000"/>
    <n v="614760"/>
    <n v="5688.1"/>
    <n v="582802.72600000002"/>
    <n v="9.26"/>
    <n v="59591"/>
    <n v="0"/>
    <n v="0"/>
    <n v="9.26"/>
    <n v="59591"/>
  </r>
  <r>
    <x v="3"/>
    <x v="0"/>
    <n v="4019"/>
    <x v="106"/>
    <s v="B"/>
    <s v="GOLD &amp; DIAMOND ROTATION SG"/>
    <d v="2023-10-01T00:00:00"/>
    <s v="FY 2023-24"/>
    <n v="102.46"/>
    <n v="6000"/>
    <n v="614760"/>
    <n v="5688.1"/>
    <n v="582802.72600000002"/>
    <n v="5.03"/>
    <n v="31766.33"/>
    <n v="0"/>
    <n v="0"/>
    <n v="5.03"/>
    <n v="31766.33"/>
  </r>
  <r>
    <x v="3"/>
    <x v="0"/>
    <n v="4448"/>
    <x v="107"/>
    <s v="B"/>
    <s v="GOLD &amp; DIAMOND ROTATION SG"/>
    <d v="2023-10-01T00:00:00"/>
    <s v="FY 2023-24"/>
    <n v="102.46"/>
    <n v="6000"/>
    <n v="614760"/>
    <n v="5688.1"/>
    <n v="582802.72600000002"/>
    <n v="25.23"/>
    <n v="151337"/>
    <n v="0"/>
    <n v="0"/>
    <n v="25.23"/>
    <n v="151337"/>
  </r>
  <r>
    <x v="3"/>
    <x v="0"/>
    <n v="4190"/>
    <x v="108"/>
    <s v="B"/>
    <s v="GOLD &amp; DIAMOND ROTATION SG"/>
    <d v="2023-10-01T00:00:00"/>
    <s v="FY 2023-24"/>
    <n v="102.46"/>
    <n v="6000"/>
    <n v="614760"/>
    <n v="5688.1"/>
    <n v="582802.72600000002"/>
    <n v="46.83"/>
    <n v="270812.21000000002"/>
    <n v="0"/>
    <n v="0"/>
    <n v="46.83"/>
    <n v="270812.21000000002"/>
  </r>
  <r>
    <x v="3"/>
    <x v="0"/>
    <n v="4192"/>
    <x v="109"/>
    <s v="B"/>
    <s v="GOLD &amp; DIAMOND ROTATION SG"/>
    <d v="2023-10-01T00:00:00"/>
    <s v="FY 2023-24"/>
    <n v="102.46"/>
    <n v="6000"/>
    <n v="614760"/>
    <n v="5688.1"/>
    <n v="582802.72600000002"/>
    <n v="13.74"/>
    <n v="72548"/>
    <n v="0"/>
    <n v="0"/>
    <n v="13.74"/>
    <n v="72548"/>
  </r>
  <r>
    <x v="3"/>
    <x v="0"/>
    <n v="4193"/>
    <x v="110"/>
    <s v="B"/>
    <s v="GOLD &amp; DIAMOND ROTATION SG"/>
    <d v="2023-10-01T00:00:00"/>
    <s v="FY 2023-24"/>
    <n v="102.46"/>
    <n v="6000"/>
    <n v="614760"/>
    <n v="5688.1"/>
    <n v="582802.72600000002"/>
    <n v="7.54"/>
    <n v="51544.33"/>
    <n v="0"/>
    <n v="0"/>
    <n v="7.54"/>
    <n v="51544.33"/>
  </r>
  <r>
    <x v="3"/>
    <x v="0"/>
    <n v="2694"/>
    <x v="111"/>
    <s v="B"/>
    <s v="GOLD &amp; DIAMOND ROTATION SG"/>
    <d v="2023-10-01T00:00:00"/>
    <s v="FY 2023-24"/>
    <n v="102.46"/>
    <n v="6000"/>
    <n v="614760"/>
    <n v="5688.1"/>
    <n v="582802.72600000002"/>
    <n v="34.64"/>
    <n v="202412"/>
    <n v="0"/>
    <n v="0"/>
    <n v="34.64"/>
    <n v="202412"/>
  </r>
  <r>
    <x v="3"/>
    <x v="0"/>
    <n v="3456"/>
    <x v="112"/>
    <s v="B"/>
    <s v="GOLD &amp; DIAMOND ROTATION SG"/>
    <d v="2023-10-01T00:00:00"/>
    <s v="FY 2023-24"/>
    <n v="102.46"/>
    <n v="6000"/>
    <n v="614760"/>
    <n v="5688.1"/>
    <n v="582802.72600000002"/>
    <n v="31.08"/>
    <n v="175135"/>
    <n v="1.41"/>
    <n v="8412"/>
    <n v="29.67"/>
    <n v="175135"/>
  </r>
  <r>
    <x v="3"/>
    <x v="0"/>
    <n v="2730"/>
    <x v="113"/>
    <s v="B"/>
    <s v="GOLD &amp; DIAMOND ROTATION SG"/>
    <d v="2023-10-01T00:00:00"/>
    <s v="FY 2023-24"/>
    <n v="102.46"/>
    <n v="6000"/>
    <n v="614760"/>
    <n v="5688.1"/>
    <n v="582802.72600000002"/>
    <n v="0"/>
    <n v="0"/>
    <n v="0"/>
    <n v="0"/>
    <n v="0"/>
    <n v="0"/>
  </r>
  <r>
    <x v="3"/>
    <x v="0"/>
    <n v="2726"/>
    <x v="114"/>
    <s v="B"/>
    <s v="GOLD &amp; DIAMOND ROTATION SG"/>
    <d v="2023-10-01T00:00:00"/>
    <s v="FY 2023-24"/>
    <n v="102.46"/>
    <n v="6000"/>
    <n v="614760"/>
    <n v="5688.1"/>
    <n v="582802.72600000002"/>
    <n v="22.04"/>
    <n v="122067.56"/>
    <n v="0"/>
    <n v="0"/>
    <n v="22.04"/>
    <n v="122067.56"/>
  </r>
  <r>
    <x v="3"/>
    <x v="0"/>
    <n v="2736"/>
    <x v="115"/>
    <s v="B"/>
    <s v="GOLD &amp; DIAMOND ROTATION SG"/>
    <d v="2023-10-01T00:00:00"/>
    <s v="FY 2023-24"/>
    <n v="102.46"/>
    <n v="6000"/>
    <n v="614760"/>
    <n v="5688.1"/>
    <n v="582802.72600000002"/>
    <n v="11.76"/>
    <n v="66066"/>
    <n v="0"/>
    <n v="0"/>
    <n v="11.76"/>
    <n v="66066"/>
  </r>
  <r>
    <x v="3"/>
    <x v="0"/>
    <n v="2700"/>
    <x v="116"/>
    <s v="B"/>
    <s v="GOLD &amp; DIAMOND ROTATION SG"/>
    <d v="2023-10-01T00:00:00"/>
    <s v="FY 2023-24"/>
    <n v="102.46"/>
    <n v="6000"/>
    <n v="614760"/>
    <n v="5688.1"/>
    <n v="582802.72600000002"/>
    <n v="0"/>
    <n v="0"/>
    <n v="0"/>
    <n v="0"/>
    <n v="0"/>
    <n v="0"/>
  </r>
  <r>
    <x v="3"/>
    <x v="0"/>
    <n v="2684"/>
    <x v="117"/>
    <s v="B"/>
    <s v="GOLD &amp; DIAMOND ROTATION SG"/>
    <d v="2023-10-01T00:00:00"/>
    <s v="FY 2023-24"/>
    <n v="102.46"/>
    <n v="6000"/>
    <n v="614760"/>
    <n v="5688.1"/>
    <n v="582802.72600000002"/>
    <n v="22.14"/>
    <n v="132784"/>
    <n v="0"/>
    <n v="0"/>
    <n v="22.14"/>
    <n v="132784"/>
  </r>
  <r>
    <x v="3"/>
    <x v="0"/>
    <n v="2790"/>
    <x v="118"/>
    <s v="A"/>
    <s v="GOLD &amp; DIAMOND ROTATION SG"/>
    <d v="2023-10-01T00:00:00"/>
    <s v="FY 2023-24"/>
    <n v="122.96"/>
    <n v="6000"/>
    <n v="737760"/>
    <n v="5688.1"/>
    <n v="699408.77599999995"/>
    <n v="112.96"/>
    <n v="632055.80000000005"/>
    <n v="0"/>
    <n v="0"/>
    <n v="112.96"/>
    <n v="632055.80000000005"/>
  </r>
  <r>
    <x v="3"/>
    <x v="0"/>
    <n v="2793"/>
    <x v="119"/>
    <s v="A"/>
    <s v="GOLD &amp; DIAMOND ROTATION SG"/>
    <d v="2023-10-01T00:00:00"/>
    <s v="FY 2023-24"/>
    <n v="122.96"/>
    <n v="6000"/>
    <n v="737760"/>
    <n v="5688.1"/>
    <n v="699408.77599999995"/>
    <n v="30.49"/>
    <n v="165286"/>
    <n v="0"/>
    <n v="0"/>
    <n v="30.49"/>
    <n v="165286"/>
  </r>
  <r>
    <x v="3"/>
    <x v="0"/>
    <n v="2709"/>
    <x v="120"/>
    <s v="A"/>
    <s v="GOLD &amp; DIAMOND ROTATION SG"/>
    <d v="2023-10-01T00:00:00"/>
    <s v="FY 2023-24"/>
    <n v="122.96"/>
    <n v="6000"/>
    <n v="737760"/>
    <n v="5688.1"/>
    <n v="699408.77599999995"/>
    <n v="74.92"/>
    <n v="376394.55"/>
    <n v="6.84"/>
    <n v="36822"/>
    <n v="68.08"/>
    <n v="376394.55"/>
  </r>
  <r>
    <x v="3"/>
    <x v="0"/>
    <n v="2707"/>
    <x v="121"/>
    <s v="A"/>
    <s v="GOLD &amp; DIAMOND ROTATION SG"/>
    <d v="2023-10-01T00:00:00"/>
    <s v="FY 2023-24"/>
    <n v="122.96"/>
    <n v="6000"/>
    <n v="737760"/>
    <n v="5688.1"/>
    <n v="699408.77599999995"/>
    <n v="43.55"/>
    <n v="240925.26"/>
    <n v="0"/>
    <n v="0"/>
    <n v="43.55"/>
    <n v="240925.26"/>
  </r>
  <r>
    <x v="3"/>
    <x v="1"/>
    <n v="4020"/>
    <x v="98"/>
    <s v="C"/>
    <s v="GOLD &amp; DIAMOND ROTATION SG"/>
    <d v="2023-10-01T00:00:00"/>
    <s v="FY 2023-24"/>
    <n v="1082.17"/>
    <n v="6000"/>
    <n v="6493020"/>
    <n v="6084.83"/>
    <n v="6584820.4811000004"/>
    <n v="292.13"/>
    <n v="1796135.71"/>
    <n v="0"/>
    <n v="0"/>
    <n v="292.13"/>
    <n v="1796135.71"/>
  </r>
  <r>
    <x v="3"/>
    <x v="1"/>
    <n v="2673"/>
    <x v="99"/>
    <s v="C"/>
    <s v="GOLD &amp; DIAMOND ROTATION SG"/>
    <d v="2023-10-01T00:00:00"/>
    <s v="FY 2023-24"/>
    <n v="1082.17"/>
    <n v="6000"/>
    <n v="6493020"/>
    <n v="6084.83"/>
    <n v="6584820.4811000004"/>
    <n v="272.98"/>
    <n v="1646609.61"/>
    <n v="0"/>
    <n v="0"/>
    <n v="272.98"/>
    <n v="1646609.61"/>
  </r>
  <r>
    <x v="3"/>
    <x v="1"/>
    <n v="5108"/>
    <x v="100"/>
    <s v="B"/>
    <s v="GOLD &amp; DIAMOND ROTATION SG"/>
    <d v="2023-10-01T00:00:00"/>
    <s v="FY 2023-24"/>
    <n v="1352.41"/>
    <n v="6000"/>
    <n v="8114460"/>
    <n v="6084.83"/>
    <n v="8229184.9402999999"/>
    <n v="334.75"/>
    <n v="2031212.95"/>
    <n v="1.8"/>
    <n v="10914"/>
    <n v="332.95"/>
    <n v="2031212.95"/>
  </r>
  <r>
    <x v="3"/>
    <x v="1"/>
    <n v="5107"/>
    <x v="101"/>
    <s v="B"/>
    <s v="GOLD &amp; DIAMOND ROTATION SG"/>
    <d v="2023-10-01T00:00:00"/>
    <s v="FY 2023-24"/>
    <n v="1352.41"/>
    <n v="6000"/>
    <n v="8114460"/>
    <n v="6084.83"/>
    <n v="8229184.9402999999"/>
    <n v="307.38"/>
    <n v="1811841.6"/>
    <n v="6.02"/>
    <n v="36209"/>
    <n v="301.36"/>
    <n v="1811841.6"/>
  </r>
  <r>
    <x v="3"/>
    <x v="1"/>
    <n v="5106"/>
    <x v="102"/>
    <s v="B"/>
    <s v="GOLD &amp; DIAMOND ROTATION SG"/>
    <d v="2023-10-01T00:00:00"/>
    <s v="FY 2023-24"/>
    <n v="1352.41"/>
    <n v="6000"/>
    <n v="8114460"/>
    <n v="6084.83"/>
    <n v="8229184.9402999999"/>
    <n v="179.83"/>
    <n v="1096662.2"/>
    <n v="0"/>
    <n v="0"/>
    <n v="179.83"/>
    <n v="1096662.2"/>
  </r>
  <r>
    <x v="3"/>
    <x v="1"/>
    <n v="5105"/>
    <x v="103"/>
    <s v="B"/>
    <s v="GOLD &amp; DIAMOND ROTATION SG"/>
    <d v="2023-10-01T00:00:00"/>
    <s v="FY 2023-24"/>
    <n v="1352.41"/>
    <n v="6000"/>
    <n v="8114460"/>
    <n v="6084.83"/>
    <n v="8229184.9402999999"/>
    <n v="118.58"/>
    <n v="724403.52"/>
    <n v="0"/>
    <n v="0"/>
    <n v="118.58"/>
    <n v="724403.52"/>
  </r>
  <r>
    <x v="3"/>
    <x v="1"/>
    <n v="3369"/>
    <x v="104"/>
    <s v="B"/>
    <s v="GOLD &amp; DIAMOND ROTATION SG"/>
    <d v="2023-10-01T00:00:00"/>
    <s v="FY 2023-24"/>
    <n v="1352.41"/>
    <n v="6000"/>
    <n v="8114460"/>
    <n v="6084.83"/>
    <n v="8229184.9402999999"/>
    <n v="182.72"/>
    <n v="1112025"/>
    <n v="0"/>
    <n v="0"/>
    <n v="182.72"/>
    <n v="1112025"/>
  </r>
  <r>
    <x v="3"/>
    <x v="1"/>
    <n v="4881"/>
    <x v="105"/>
    <s v="B"/>
    <s v="GOLD &amp; DIAMOND ROTATION SG"/>
    <d v="2023-10-01T00:00:00"/>
    <s v="FY 2023-24"/>
    <n v="1352.41"/>
    <n v="6000"/>
    <n v="8114460"/>
    <n v="6084.83"/>
    <n v="8229184.9402999999"/>
    <n v="129.72999999999999"/>
    <n v="780886.23"/>
    <n v="1.99"/>
    <n v="11427"/>
    <n v="127.74"/>
    <n v="780886.23"/>
  </r>
  <r>
    <x v="3"/>
    <x v="1"/>
    <n v="4019"/>
    <x v="106"/>
    <s v="B"/>
    <s v="GOLD &amp; DIAMOND ROTATION SG"/>
    <d v="2023-10-01T00:00:00"/>
    <s v="FY 2023-24"/>
    <n v="1352.41"/>
    <n v="6000"/>
    <n v="8114460"/>
    <n v="6084.83"/>
    <n v="8229184.9402999999"/>
    <n v="0"/>
    <n v="0"/>
    <n v="0"/>
    <n v="0"/>
    <n v="0"/>
    <n v="0"/>
  </r>
  <r>
    <x v="3"/>
    <x v="1"/>
    <n v="4448"/>
    <x v="107"/>
    <s v="B"/>
    <s v="GOLD &amp; DIAMOND ROTATION SG"/>
    <d v="2023-10-01T00:00:00"/>
    <s v="FY 2023-24"/>
    <n v="1352.41"/>
    <n v="6000"/>
    <n v="8114460"/>
    <n v="6084.83"/>
    <n v="8229184.9402999999"/>
    <n v="262.55"/>
    <n v="1600883.47"/>
    <n v="0"/>
    <n v="0"/>
    <n v="262.55"/>
    <n v="1600883.47"/>
  </r>
  <r>
    <x v="3"/>
    <x v="1"/>
    <n v="4190"/>
    <x v="108"/>
    <s v="B"/>
    <s v="GOLD &amp; DIAMOND ROTATION SG"/>
    <d v="2023-10-01T00:00:00"/>
    <s v="FY 2023-24"/>
    <n v="1352.41"/>
    <n v="6000"/>
    <n v="8114460"/>
    <n v="6084.83"/>
    <n v="8229184.9402999999"/>
    <n v="390.49"/>
    <n v="2377075.35"/>
    <n v="0"/>
    <n v="0"/>
    <n v="390.49"/>
    <n v="2377075.35"/>
  </r>
  <r>
    <x v="3"/>
    <x v="1"/>
    <n v="4192"/>
    <x v="109"/>
    <s v="B"/>
    <s v="GOLD &amp; DIAMOND ROTATION SG"/>
    <d v="2023-10-01T00:00:00"/>
    <s v="FY 2023-24"/>
    <n v="1352.41"/>
    <n v="6000"/>
    <n v="8114460"/>
    <n v="6084.83"/>
    <n v="8229184.9402999999"/>
    <n v="140.4"/>
    <n v="855784.55"/>
    <n v="0"/>
    <n v="0"/>
    <n v="140.4"/>
    <n v="855784.55"/>
  </r>
  <r>
    <x v="3"/>
    <x v="1"/>
    <n v="4193"/>
    <x v="110"/>
    <s v="B"/>
    <s v="GOLD &amp; DIAMOND ROTATION SG"/>
    <d v="2023-10-01T00:00:00"/>
    <s v="FY 2023-24"/>
    <n v="1352.41"/>
    <n v="6000"/>
    <n v="8114460"/>
    <n v="6084.83"/>
    <n v="8229184.9402999999"/>
    <n v="0"/>
    <n v="0"/>
    <n v="0"/>
    <n v="0"/>
    <n v="0"/>
    <n v="0"/>
  </r>
  <r>
    <x v="3"/>
    <x v="1"/>
    <n v="2694"/>
    <x v="111"/>
    <s v="B"/>
    <s v="GOLD &amp; DIAMOND ROTATION SG"/>
    <d v="2023-10-01T00:00:00"/>
    <s v="FY 2023-24"/>
    <n v="1352.41"/>
    <n v="6000"/>
    <n v="8114460"/>
    <n v="6084.83"/>
    <n v="8229184.9402999999"/>
    <n v="336.67"/>
    <n v="1998965.53"/>
    <n v="7.99"/>
    <n v="48661"/>
    <n v="328.68"/>
    <n v="1998965.53"/>
  </r>
  <r>
    <x v="3"/>
    <x v="1"/>
    <n v="3456"/>
    <x v="112"/>
    <s v="B"/>
    <s v="GOLD &amp; DIAMOND ROTATION SG"/>
    <d v="2023-10-01T00:00:00"/>
    <s v="FY 2023-24"/>
    <n v="1352.41"/>
    <n v="6000"/>
    <n v="8114460"/>
    <n v="6084.83"/>
    <n v="8229184.9402999999"/>
    <n v="226.15"/>
    <n v="1391468.46"/>
    <n v="0"/>
    <n v="0"/>
    <n v="226.15"/>
    <n v="1391468.46"/>
  </r>
  <r>
    <x v="3"/>
    <x v="1"/>
    <n v="2730"/>
    <x v="113"/>
    <s v="B"/>
    <s v="GOLD &amp; DIAMOND ROTATION SG"/>
    <d v="2023-10-01T00:00:00"/>
    <s v="FY 2023-24"/>
    <n v="1352.41"/>
    <n v="6000"/>
    <n v="8114460"/>
    <n v="6084.83"/>
    <n v="8229184.9402999999"/>
    <n v="0"/>
    <n v="0"/>
    <n v="0"/>
    <n v="0"/>
    <n v="0"/>
    <n v="0"/>
  </r>
  <r>
    <x v="3"/>
    <x v="1"/>
    <n v="2726"/>
    <x v="114"/>
    <s v="B"/>
    <s v="GOLD &amp; DIAMOND ROTATION SG"/>
    <d v="2023-10-01T00:00:00"/>
    <s v="FY 2023-24"/>
    <n v="1352.41"/>
    <n v="6000"/>
    <n v="8114460"/>
    <n v="6084.83"/>
    <n v="8229184.9402999999"/>
    <n v="351.92"/>
    <n v="2147060.52"/>
    <n v="0"/>
    <n v="0"/>
    <n v="351.92"/>
    <n v="2147060.52"/>
  </r>
  <r>
    <x v="3"/>
    <x v="1"/>
    <n v="2736"/>
    <x v="115"/>
    <s v="B"/>
    <s v="GOLD &amp; DIAMOND ROTATION SG"/>
    <d v="2023-10-01T00:00:00"/>
    <s v="FY 2023-24"/>
    <n v="1352.41"/>
    <n v="6000"/>
    <n v="8114460"/>
    <n v="6084.83"/>
    <n v="8229184.9402999999"/>
    <n v="394.05"/>
    <n v="1933854.07"/>
    <n v="73.91"/>
    <n v="463920.3"/>
    <n v="320.14"/>
    <n v="1933854.07"/>
  </r>
  <r>
    <x v="3"/>
    <x v="1"/>
    <n v="2700"/>
    <x v="116"/>
    <s v="B"/>
    <s v="GOLD &amp; DIAMOND ROTATION SG"/>
    <d v="2023-10-01T00:00:00"/>
    <s v="FY 2023-24"/>
    <n v="1352.41"/>
    <n v="6000"/>
    <n v="8114460"/>
    <n v="6084.83"/>
    <n v="8229184.9402999999"/>
    <n v="0"/>
    <n v="0"/>
    <n v="0"/>
    <n v="0"/>
    <n v="0"/>
    <n v="0"/>
  </r>
  <r>
    <x v="3"/>
    <x v="1"/>
    <n v="2684"/>
    <x v="117"/>
    <s v="B"/>
    <s v="GOLD &amp; DIAMOND ROTATION SG"/>
    <d v="2023-10-01T00:00:00"/>
    <s v="FY 2023-24"/>
    <n v="1352.41"/>
    <n v="6000"/>
    <n v="8114460"/>
    <n v="6084.83"/>
    <n v="8229184.9402999999"/>
    <n v="28.99"/>
    <n v="177172.64"/>
    <n v="0"/>
    <n v="0"/>
    <n v="28.99"/>
    <n v="177172.64"/>
  </r>
  <r>
    <x v="3"/>
    <x v="1"/>
    <n v="2790"/>
    <x v="118"/>
    <s v="A"/>
    <s v="GOLD &amp; DIAMOND ROTATION SG"/>
    <d v="2023-10-01T00:00:00"/>
    <s v="FY 2023-24"/>
    <n v="1623.06"/>
    <n v="6000"/>
    <n v="9738360"/>
    <n v="6084.83"/>
    <n v="9876044.1798"/>
    <n v="217.03"/>
    <n v="1313432.2"/>
    <n v="0.28000000000000003"/>
    <n v="1434"/>
    <n v="216.75"/>
    <n v="1313432.2"/>
  </r>
  <r>
    <x v="3"/>
    <x v="1"/>
    <n v="2793"/>
    <x v="119"/>
    <s v="A"/>
    <s v="GOLD &amp; DIAMOND ROTATION SG"/>
    <d v="2023-10-01T00:00:00"/>
    <s v="FY 2023-24"/>
    <n v="1623.06"/>
    <n v="6000"/>
    <n v="9738360"/>
    <n v="6084.83"/>
    <n v="9876044.1798"/>
    <n v="806.56"/>
    <n v="4617433.3499999996"/>
    <n v="50.45"/>
    <n v="318014.7"/>
    <n v="756.11"/>
    <n v="4617433.3499999996"/>
  </r>
  <r>
    <x v="3"/>
    <x v="1"/>
    <n v="2709"/>
    <x v="120"/>
    <s v="A"/>
    <s v="GOLD &amp; DIAMOND ROTATION SG"/>
    <d v="2023-10-01T00:00:00"/>
    <s v="FY 2023-24"/>
    <n v="1623.06"/>
    <n v="6000"/>
    <n v="9738360"/>
    <n v="6084.83"/>
    <n v="9876044.1798"/>
    <n v="534.20000000000005"/>
    <n v="3223890.35"/>
    <n v="0"/>
    <n v="0"/>
    <n v="534.20000000000005"/>
    <n v="3223890.35"/>
  </r>
  <r>
    <x v="3"/>
    <x v="1"/>
    <n v="2707"/>
    <x v="121"/>
    <s v="A"/>
    <s v="GOLD &amp; DIAMOND ROTATION SG"/>
    <d v="2023-10-01T00:00:00"/>
    <s v="FY 2023-24"/>
    <n v="1623.06"/>
    <n v="6000"/>
    <n v="9738360"/>
    <n v="6084.83"/>
    <n v="9876044.1798"/>
    <n v="456.43"/>
    <n v="2576534.73"/>
    <n v="28.66"/>
    <n v="176067"/>
    <n v="427.77"/>
    <n v="2576534.73"/>
  </r>
  <r>
    <x v="3"/>
    <x v="2"/>
    <n v="4020"/>
    <x v="98"/>
    <s v="C"/>
    <s v="GOLD &amp; DIAMOND ROTATION SG"/>
    <d v="2023-10-01T00:00:00"/>
    <s v="FY 2023-24"/>
    <n v="213.16"/>
    <n v="5700"/>
    <n v="1215012"/>
    <n v="5767.92"/>
    <n v="1229489.8271999999"/>
    <n v="111.54"/>
    <n v="645100.5"/>
    <n v="0"/>
    <n v="0"/>
    <n v="111.54"/>
    <n v="645100.5"/>
  </r>
  <r>
    <x v="3"/>
    <x v="2"/>
    <n v="2673"/>
    <x v="99"/>
    <s v="C"/>
    <s v="GOLD &amp; DIAMOND ROTATION SG"/>
    <d v="2023-10-01T00:00:00"/>
    <s v="FY 2023-24"/>
    <n v="213.16"/>
    <n v="5700"/>
    <n v="1215012"/>
    <n v="5767.92"/>
    <n v="1229489.8271999999"/>
    <n v="146.1"/>
    <n v="838273"/>
    <n v="0"/>
    <n v="0"/>
    <n v="146.1"/>
    <n v="838273"/>
  </r>
  <r>
    <x v="3"/>
    <x v="2"/>
    <n v="5108"/>
    <x v="100"/>
    <s v="B"/>
    <s v="GOLD &amp; DIAMOND ROTATION SG"/>
    <d v="2023-10-01T00:00:00"/>
    <s v="FY 2023-24"/>
    <n v="266.38"/>
    <n v="5700"/>
    <n v="1518366"/>
    <n v="5767.92"/>
    <n v="1536458.5296"/>
    <n v="314.57"/>
    <n v="1810157.6"/>
    <n v="0"/>
    <n v="0"/>
    <n v="314.57"/>
    <n v="1810157.6"/>
  </r>
  <r>
    <x v="3"/>
    <x v="2"/>
    <n v="5107"/>
    <x v="101"/>
    <s v="B"/>
    <s v="GOLD &amp; DIAMOND ROTATION SG"/>
    <d v="2023-10-01T00:00:00"/>
    <s v="FY 2023-24"/>
    <n v="266.38"/>
    <n v="5700"/>
    <n v="1518366"/>
    <n v="5767.92"/>
    <n v="1536458.5296"/>
    <n v="136.19999999999999"/>
    <n v="788419.99"/>
    <n v="0"/>
    <n v="0"/>
    <n v="136.19999999999999"/>
    <n v="788419.99"/>
  </r>
  <r>
    <x v="3"/>
    <x v="2"/>
    <n v="5106"/>
    <x v="102"/>
    <s v="B"/>
    <s v="GOLD &amp; DIAMOND ROTATION SG"/>
    <d v="2023-10-01T00:00:00"/>
    <s v="FY 2023-24"/>
    <n v="266.38"/>
    <n v="5700"/>
    <n v="1518366"/>
    <n v="5767.92"/>
    <n v="1536458.5296"/>
    <n v="247.82"/>
    <n v="1427009.9"/>
    <n v="0"/>
    <n v="0"/>
    <n v="247.82"/>
    <n v="1427009.9"/>
  </r>
  <r>
    <x v="3"/>
    <x v="2"/>
    <n v="5105"/>
    <x v="103"/>
    <s v="B"/>
    <s v="GOLD &amp; DIAMOND ROTATION SG"/>
    <d v="2023-10-01T00:00:00"/>
    <s v="FY 2023-24"/>
    <n v="266.38"/>
    <n v="5700"/>
    <n v="1518366"/>
    <n v="5767.92"/>
    <n v="1536458.5296"/>
    <n v="153.93"/>
    <n v="890737"/>
    <n v="0"/>
    <n v="0"/>
    <n v="153.93"/>
    <n v="890737"/>
  </r>
  <r>
    <x v="3"/>
    <x v="2"/>
    <n v="3369"/>
    <x v="104"/>
    <s v="B"/>
    <s v="GOLD &amp; DIAMOND ROTATION SG"/>
    <d v="2023-10-01T00:00:00"/>
    <s v="FY 2023-24"/>
    <n v="266.38"/>
    <n v="5700"/>
    <n v="1518366"/>
    <n v="5767.92"/>
    <n v="1536458.5296"/>
    <n v="68.650000000000006"/>
    <n v="395819.95"/>
    <n v="0"/>
    <n v="0"/>
    <n v="68.650000000000006"/>
    <n v="395819.95"/>
  </r>
  <r>
    <x v="3"/>
    <x v="2"/>
    <n v="4881"/>
    <x v="105"/>
    <s v="B"/>
    <s v="GOLD &amp; DIAMOND ROTATION SG"/>
    <d v="2023-10-01T00:00:00"/>
    <s v="FY 2023-24"/>
    <n v="266.38"/>
    <n v="5700"/>
    <n v="1518366"/>
    <n v="5767.92"/>
    <n v="1536458.5296"/>
    <n v="77.12"/>
    <n v="445851"/>
    <n v="0"/>
    <n v="0"/>
    <n v="77.12"/>
    <n v="445851"/>
  </r>
  <r>
    <x v="3"/>
    <x v="2"/>
    <n v="4019"/>
    <x v="106"/>
    <s v="B"/>
    <s v="GOLD &amp; DIAMOND ROTATION SG"/>
    <d v="2023-10-01T00:00:00"/>
    <s v="FY 2023-24"/>
    <n v="266.38"/>
    <n v="5700"/>
    <n v="1518366"/>
    <n v="5767.92"/>
    <n v="1536458.5296"/>
    <n v="0"/>
    <n v="0"/>
    <n v="0"/>
    <n v="0"/>
    <n v="0"/>
    <n v="0"/>
  </r>
  <r>
    <x v="3"/>
    <x v="2"/>
    <n v="4448"/>
    <x v="107"/>
    <s v="B"/>
    <s v="GOLD &amp; DIAMOND ROTATION SG"/>
    <d v="2023-10-01T00:00:00"/>
    <s v="FY 2023-24"/>
    <n v="266.38"/>
    <n v="5700"/>
    <n v="1518366"/>
    <n v="5767.92"/>
    <n v="1536458.5296"/>
    <n v="138.88"/>
    <n v="801123.33"/>
    <n v="0"/>
    <n v="0"/>
    <n v="138.88"/>
    <n v="801123.33"/>
  </r>
  <r>
    <x v="3"/>
    <x v="2"/>
    <n v="4190"/>
    <x v="108"/>
    <s v="B"/>
    <s v="GOLD &amp; DIAMOND ROTATION SG"/>
    <d v="2023-10-01T00:00:00"/>
    <s v="FY 2023-24"/>
    <n v="266.38"/>
    <n v="5700"/>
    <n v="1518366"/>
    <n v="5767.92"/>
    <n v="1536458.5296"/>
    <n v="77.97"/>
    <n v="450434"/>
    <n v="0"/>
    <n v="0"/>
    <n v="77.97"/>
    <n v="450434"/>
  </r>
  <r>
    <x v="3"/>
    <x v="2"/>
    <n v="4192"/>
    <x v="109"/>
    <s v="B"/>
    <s v="GOLD &amp; DIAMOND ROTATION SG"/>
    <d v="2023-10-01T00:00:00"/>
    <s v="FY 2023-24"/>
    <n v="266.38"/>
    <n v="5700"/>
    <n v="1518366"/>
    <n v="5767.92"/>
    <n v="1536458.5296"/>
    <n v="80.06"/>
    <n v="457587.7"/>
    <n v="0"/>
    <n v="0"/>
    <n v="80.06"/>
    <n v="457587.7"/>
  </r>
  <r>
    <x v="3"/>
    <x v="2"/>
    <n v="4193"/>
    <x v="110"/>
    <s v="B"/>
    <s v="GOLD &amp; DIAMOND ROTATION SG"/>
    <d v="2023-10-01T00:00:00"/>
    <s v="FY 2023-24"/>
    <n v="266.38"/>
    <n v="5700"/>
    <n v="1518366"/>
    <n v="5767.92"/>
    <n v="1536458.5296"/>
    <n v="0"/>
    <n v="0"/>
    <n v="0"/>
    <n v="0"/>
    <n v="0"/>
    <n v="0"/>
  </r>
  <r>
    <x v="3"/>
    <x v="2"/>
    <n v="2694"/>
    <x v="111"/>
    <s v="B"/>
    <s v="GOLD &amp; DIAMOND ROTATION SG"/>
    <d v="2023-10-01T00:00:00"/>
    <s v="FY 2023-24"/>
    <n v="266.38"/>
    <n v="5700"/>
    <n v="1518366"/>
    <n v="5767.92"/>
    <n v="1536458.5296"/>
    <n v="161.16"/>
    <n v="929651"/>
    <n v="0"/>
    <n v="0"/>
    <n v="161.16"/>
    <n v="929651"/>
  </r>
  <r>
    <x v="3"/>
    <x v="2"/>
    <n v="3456"/>
    <x v="112"/>
    <s v="B"/>
    <s v="GOLD &amp; DIAMOND ROTATION SG"/>
    <d v="2023-10-01T00:00:00"/>
    <s v="FY 2023-24"/>
    <n v="266.38"/>
    <n v="5700"/>
    <n v="1518366"/>
    <n v="5767.92"/>
    <n v="1536458.5296"/>
    <n v="45.57"/>
    <n v="262738"/>
    <n v="0"/>
    <n v="0"/>
    <n v="45.57"/>
    <n v="262738"/>
  </r>
  <r>
    <x v="3"/>
    <x v="2"/>
    <n v="2730"/>
    <x v="113"/>
    <s v="B"/>
    <s v="GOLD &amp; DIAMOND ROTATION SG"/>
    <d v="2023-10-01T00:00:00"/>
    <s v="FY 2023-24"/>
    <n v="266.38"/>
    <n v="5700"/>
    <n v="1518366"/>
    <n v="5767.92"/>
    <n v="1536458.5296"/>
    <n v="0"/>
    <n v="0"/>
    <n v="0"/>
    <n v="0"/>
    <n v="0"/>
    <n v="0"/>
  </r>
  <r>
    <x v="3"/>
    <x v="2"/>
    <n v="2726"/>
    <x v="114"/>
    <s v="B"/>
    <s v="GOLD &amp; DIAMOND ROTATION SG"/>
    <d v="2023-10-01T00:00:00"/>
    <s v="FY 2023-24"/>
    <n v="266.38"/>
    <n v="5700"/>
    <n v="1518366"/>
    <n v="5767.92"/>
    <n v="1536458.5296"/>
    <n v="51.63"/>
    <n v="298414"/>
    <n v="0"/>
    <n v="0"/>
    <n v="51.63"/>
    <n v="298414"/>
  </r>
  <r>
    <x v="3"/>
    <x v="2"/>
    <n v="2736"/>
    <x v="115"/>
    <s v="B"/>
    <s v="GOLD &amp; DIAMOND ROTATION SG"/>
    <d v="2023-10-01T00:00:00"/>
    <s v="FY 2023-24"/>
    <n v="266.38"/>
    <n v="5700"/>
    <n v="1518366"/>
    <n v="5767.92"/>
    <n v="1536458.5296"/>
    <n v="116.59"/>
    <n v="672071.5"/>
    <n v="0"/>
    <n v="0"/>
    <n v="116.59"/>
    <n v="672071.5"/>
  </r>
  <r>
    <x v="3"/>
    <x v="2"/>
    <n v="2700"/>
    <x v="116"/>
    <s v="B"/>
    <s v="GOLD &amp; DIAMOND ROTATION SG"/>
    <d v="2023-10-01T00:00:00"/>
    <s v="FY 2023-24"/>
    <n v="266.38"/>
    <n v="5700"/>
    <n v="1518366"/>
    <n v="5767.92"/>
    <n v="1536458.5296"/>
    <n v="0"/>
    <n v="0"/>
    <n v="0"/>
    <n v="0"/>
    <n v="0"/>
    <n v="0"/>
  </r>
  <r>
    <x v="3"/>
    <x v="2"/>
    <n v="2684"/>
    <x v="117"/>
    <s v="B"/>
    <s v="GOLD &amp; DIAMOND ROTATION SG"/>
    <d v="2023-10-01T00:00:00"/>
    <s v="FY 2023-24"/>
    <n v="266.38"/>
    <n v="5700"/>
    <n v="1518366"/>
    <n v="5767.92"/>
    <n v="1536458.5296"/>
    <n v="43.13"/>
    <n v="250219.1"/>
    <n v="0"/>
    <n v="0"/>
    <n v="43.13"/>
    <n v="250219.1"/>
  </r>
  <r>
    <x v="3"/>
    <x v="2"/>
    <n v="2790"/>
    <x v="118"/>
    <s v="A"/>
    <s v="GOLD &amp; DIAMOND ROTATION SG"/>
    <d v="2023-10-01T00:00:00"/>
    <s v="FY 2023-24"/>
    <n v="319.69"/>
    <n v="5700"/>
    <n v="1822233"/>
    <n v="5767.92"/>
    <n v="1843946.3448000001"/>
    <n v="87.38"/>
    <n v="504823.5"/>
    <n v="0"/>
    <n v="0"/>
    <n v="87.38"/>
    <n v="504823.5"/>
  </r>
  <r>
    <x v="3"/>
    <x v="2"/>
    <n v="2793"/>
    <x v="119"/>
    <s v="A"/>
    <s v="GOLD &amp; DIAMOND ROTATION SG"/>
    <d v="2023-10-01T00:00:00"/>
    <s v="FY 2023-24"/>
    <n v="319.69"/>
    <n v="5700"/>
    <n v="1822233"/>
    <n v="5767.92"/>
    <n v="1843946.3448000001"/>
    <n v="176.09"/>
    <n v="1020226"/>
    <n v="0"/>
    <n v="0"/>
    <n v="176.09"/>
    <n v="1020226"/>
  </r>
  <r>
    <x v="3"/>
    <x v="2"/>
    <n v="2709"/>
    <x v="120"/>
    <s v="A"/>
    <s v="GOLD &amp; DIAMOND ROTATION SG"/>
    <d v="2023-10-01T00:00:00"/>
    <s v="FY 2023-24"/>
    <n v="319.69"/>
    <n v="5700"/>
    <n v="1822233"/>
    <n v="5767.92"/>
    <n v="1843946.3448000001"/>
    <n v="199.91"/>
    <n v="1147166.9099999999"/>
    <n v="0"/>
    <n v="0"/>
    <n v="199.91"/>
    <n v="1147166.9099999999"/>
  </r>
  <r>
    <x v="3"/>
    <x v="2"/>
    <n v="2707"/>
    <x v="121"/>
    <s v="A"/>
    <s v="GOLD &amp; DIAMOND ROTATION SG"/>
    <d v="2023-10-01T00:00:00"/>
    <s v="FY 2023-24"/>
    <n v="319.69"/>
    <n v="5700"/>
    <n v="1822233"/>
    <n v="5767.92"/>
    <n v="1843946.3448000001"/>
    <n v="163.12"/>
    <n v="943497"/>
    <n v="0"/>
    <n v="0"/>
    <n v="163.12"/>
    <n v="943497"/>
  </r>
  <r>
    <x v="3"/>
    <x v="3"/>
    <n v="4020"/>
    <x v="98"/>
    <s v="C"/>
    <s v="GOLD &amp; DIAMOND ROTATION SG"/>
    <d v="2023-10-01T00:00:00"/>
    <s v="FY 2023-24"/>
    <n v="8.1999999999999993"/>
    <n v="75000"/>
    <n v="615000"/>
    <n v="76170.899999999994"/>
    <n v="624601.38"/>
    <n v="3.73"/>
    <n v="279750"/>
    <n v="0"/>
    <n v="0"/>
    <n v="3.73"/>
    <n v="279750"/>
  </r>
  <r>
    <x v="3"/>
    <x v="3"/>
    <n v="2673"/>
    <x v="99"/>
    <s v="C"/>
    <s v="GOLD &amp; DIAMOND ROTATION SG"/>
    <d v="2023-10-01T00:00:00"/>
    <s v="FY 2023-24"/>
    <n v="8.1999999999999993"/>
    <n v="75000"/>
    <n v="615000"/>
    <n v="76170.899999999994"/>
    <n v="624601.38"/>
    <n v="5.3"/>
    <n v="397500"/>
    <n v="0"/>
    <n v="0"/>
    <n v="5.3"/>
    <n v="397500"/>
  </r>
  <r>
    <x v="3"/>
    <x v="3"/>
    <n v="5108"/>
    <x v="100"/>
    <s v="B"/>
    <s v="GOLD &amp; DIAMOND ROTATION SG"/>
    <d v="2023-10-01T00:00:00"/>
    <s v="FY 2023-24"/>
    <n v="10.25"/>
    <n v="75000"/>
    <n v="768750"/>
    <n v="76170.899999999994"/>
    <n v="780751.72499999998"/>
    <n v="0.9"/>
    <n v="67500"/>
    <n v="0"/>
    <n v="0"/>
    <n v="0.9"/>
    <n v="67500"/>
  </r>
  <r>
    <x v="3"/>
    <x v="3"/>
    <n v="5107"/>
    <x v="101"/>
    <s v="B"/>
    <s v="GOLD &amp; DIAMOND ROTATION SG"/>
    <d v="2023-10-01T00:00:00"/>
    <s v="FY 2023-24"/>
    <n v="10.25"/>
    <n v="75000"/>
    <n v="768750"/>
    <n v="76170.899999999994"/>
    <n v="780751.72499999998"/>
    <n v="1.22"/>
    <n v="96315"/>
    <n v="0"/>
    <n v="0"/>
    <n v="1.22"/>
    <n v="96315"/>
  </r>
  <r>
    <x v="3"/>
    <x v="3"/>
    <n v="5106"/>
    <x v="102"/>
    <s v="B"/>
    <s v="GOLD &amp; DIAMOND ROTATION SG"/>
    <d v="2023-10-01T00:00:00"/>
    <s v="FY 2023-24"/>
    <n v="10.25"/>
    <n v="75000"/>
    <n v="768750"/>
    <n v="76170.899999999994"/>
    <n v="780751.72499999998"/>
    <n v="0.24"/>
    <n v="18000"/>
    <n v="0"/>
    <n v="0"/>
    <n v="0.24"/>
    <n v="18000"/>
  </r>
  <r>
    <x v="3"/>
    <x v="3"/>
    <n v="5105"/>
    <x v="103"/>
    <s v="B"/>
    <s v="GOLD &amp; DIAMOND ROTATION SG"/>
    <d v="2023-10-01T00:00:00"/>
    <s v="FY 2023-24"/>
    <n v="10.25"/>
    <n v="75000"/>
    <n v="768750"/>
    <n v="76170.899999999994"/>
    <n v="780751.72499999998"/>
    <n v="0.48"/>
    <n v="36000"/>
    <n v="0"/>
    <n v="0"/>
    <n v="0.48"/>
    <n v="36000"/>
  </r>
  <r>
    <x v="3"/>
    <x v="3"/>
    <n v="3369"/>
    <x v="104"/>
    <s v="B"/>
    <s v="GOLD &amp; DIAMOND ROTATION SG"/>
    <d v="2023-10-01T00:00:00"/>
    <s v="FY 2023-24"/>
    <n v="10.25"/>
    <n v="75000"/>
    <n v="768750"/>
    <n v="76170.899999999994"/>
    <n v="780751.72499999998"/>
    <n v="0.4"/>
    <n v="30000"/>
    <n v="0"/>
    <n v="0"/>
    <n v="0.4"/>
    <n v="30000"/>
  </r>
  <r>
    <x v="3"/>
    <x v="3"/>
    <n v="4881"/>
    <x v="105"/>
    <s v="B"/>
    <s v="GOLD &amp; DIAMOND ROTATION SG"/>
    <d v="2023-10-01T00:00:00"/>
    <s v="FY 2023-24"/>
    <n v="10.25"/>
    <n v="75000"/>
    <n v="768750"/>
    <n v="76170.899999999994"/>
    <n v="780751.72499999998"/>
    <n v="0.81"/>
    <n v="60750"/>
    <n v="0"/>
    <n v="0"/>
    <n v="0.81"/>
    <n v="60750"/>
  </r>
  <r>
    <x v="3"/>
    <x v="3"/>
    <n v="4019"/>
    <x v="106"/>
    <s v="B"/>
    <s v="GOLD &amp; DIAMOND ROTATION SG"/>
    <d v="2023-10-01T00:00:00"/>
    <s v="FY 2023-24"/>
    <n v="10.25"/>
    <n v="75000"/>
    <n v="768750"/>
    <n v="76170.899999999994"/>
    <n v="780751.72499999998"/>
    <n v="0.3"/>
    <n v="82500"/>
    <n v="0"/>
    <n v="0"/>
    <n v="0.3"/>
    <n v="82500"/>
  </r>
  <r>
    <x v="3"/>
    <x v="3"/>
    <n v="4448"/>
    <x v="107"/>
    <s v="B"/>
    <s v="GOLD &amp; DIAMOND ROTATION SG"/>
    <d v="2023-10-01T00:00:00"/>
    <s v="FY 2023-24"/>
    <n v="10.25"/>
    <n v="75000"/>
    <n v="768750"/>
    <n v="76170.899999999994"/>
    <n v="780751.72499999998"/>
    <n v="3.17"/>
    <n v="237750"/>
    <n v="0"/>
    <n v="0"/>
    <n v="3.17"/>
    <n v="237750"/>
  </r>
  <r>
    <x v="3"/>
    <x v="3"/>
    <n v="4190"/>
    <x v="108"/>
    <s v="B"/>
    <s v="GOLD &amp; DIAMOND ROTATION SG"/>
    <d v="2023-10-01T00:00:00"/>
    <s v="FY 2023-24"/>
    <n v="10.25"/>
    <n v="75000"/>
    <n v="768750"/>
    <n v="76170.899999999994"/>
    <n v="780751.72499999998"/>
    <n v="6.83"/>
    <n v="515700"/>
    <n v="0"/>
    <n v="0"/>
    <n v="6.83"/>
    <n v="515700"/>
  </r>
  <r>
    <x v="3"/>
    <x v="3"/>
    <n v="4192"/>
    <x v="109"/>
    <s v="B"/>
    <s v="GOLD &amp; DIAMOND ROTATION SG"/>
    <d v="2023-10-01T00:00:00"/>
    <s v="FY 2023-24"/>
    <n v="10.25"/>
    <n v="75000"/>
    <n v="768750"/>
    <n v="76170.899999999994"/>
    <n v="780751.72499999998"/>
    <n v="0.74"/>
    <n v="55500"/>
    <n v="0"/>
    <n v="0"/>
    <n v="0.74"/>
    <n v="55500"/>
  </r>
  <r>
    <x v="3"/>
    <x v="3"/>
    <n v="4193"/>
    <x v="110"/>
    <s v="B"/>
    <s v="GOLD &amp; DIAMOND ROTATION SG"/>
    <d v="2023-10-01T00:00:00"/>
    <s v="FY 2023-24"/>
    <n v="10.25"/>
    <n v="75000"/>
    <n v="768750"/>
    <n v="76170.899999999994"/>
    <n v="780751.72499999998"/>
    <n v="0"/>
    <n v="0"/>
    <n v="0"/>
    <n v="0"/>
    <n v="0"/>
    <n v="0"/>
  </r>
  <r>
    <x v="3"/>
    <x v="3"/>
    <n v="2694"/>
    <x v="111"/>
    <s v="B"/>
    <s v="GOLD &amp; DIAMOND ROTATION SG"/>
    <d v="2023-10-01T00:00:00"/>
    <s v="FY 2023-24"/>
    <n v="10.25"/>
    <n v="75000"/>
    <n v="768750"/>
    <n v="76170.899999999994"/>
    <n v="780751.72499999998"/>
    <n v="2.27"/>
    <n v="170250"/>
    <n v="0"/>
    <n v="0"/>
    <n v="2.27"/>
    <n v="170250"/>
  </r>
  <r>
    <x v="3"/>
    <x v="3"/>
    <n v="3456"/>
    <x v="112"/>
    <s v="B"/>
    <s v="GOLD &amp; DIAMOND ROTATION SG"/>
    <d v="2023-10-01T00:00:00"/>
    <s v="FY 2023-24"/>
    <n v="10.25"/>
    <n v="75000"/>
    <n v="768750"/>
    <n v="76170.899999999994"/>
    <n v="780751.72499999998"/>
    <n v="2.76"/>
    <n v="196800"/>
    <n v="0.16"/>
    <n v="12000"/>
    <n v="2.6"/>
    <n v="196800"/>
  </r>
  <r>
    <x v="3"/>
    <x v="3"/>
    <n v="2730"/>
    <x v="113"/>
    <s v="B"/>
    <s v="GOLD &amp; DIAMOND ROTATION SG"/>
    <d v="2023-10-01T00:00:00"/>
    <s v="FY 2023-24"/>
    <n v="10.25"/>
    <n v="75000"/>
    <n v="768750"/>
    <n v="76170.899999999994"/>
    <n v="780751.72499999998"/>
    <n v="0"/>
    <n v="0"/>
    <n v="0"/>
    <n v="0"/>
    <n v="0"/>
    <n v="0"/>
  </r>
  <r>
    <x v="3"/>
    <x v="3"/>
    <n v="2726"/>
    <x v="114"/>
    <s v="B"/>
    <s v="GOLD &amp; DIAMOND ROTATION SG"/>
    <d v="2023-10-01T00:00:00"/>
    <s v="FY 2023-24"/>
    <n v="10.25"/>
    <n v="75000"/>
    <n v="768750"/>
    <n v="76170.899999999994"/>
    <n v="780751.72499999998"/>
    <n v="2.1800000000000002"/>
    <n v="163125"/>
    <n v="0"/>
    <n v="0"/>
    <n v="2.1800000000000002"/>
    <n v="163125"/>
  </r>
  <r>
    <x v="3"/>
    <x v="3"/>
    <n v="2736"/>
    <x v="115"/>
    <s v="B"/>
    <s v="GOLD &amp; DIAMOND ROTATION SG"/>
    <d v="2023-10-01T00:00:00"/>
    <s v="FY 2023-24"/>
    <n v="10.25"/>
    <n v="75000"/>
    <n v="768750"/>
    <n v="76170.899999999994"/>
    <n v="780751.72499999998"/>
    <n v="2.75"/>
    <n v="206250"/>
    <n v="0"/>
    <n v="0"/>
    <n v="2.75"/>
    <n v="206250"/>
  </r>
  <r>
    <x v="3"/>
    <x v="3"/>
    <n v="2700"/>
    <x v="116"/>
    <s v="B"/>
    <s v="GOLD &amp; DIAMOND ROTATION SG"/>
    <d v="2023-10-01T00:00:00"/>
    <s v="FY 2023-24"/>
    <n v="10.25"/>
    <n v="75000"/>
    <n v="768750"/>
    <n v="76170.899999999994"/>
    <n v="780751.72499999998"/>
    <n v="0"/>
    <n v="0"/>
    <n v="0"/>
    <n v="0"/>
    <n v="0"/>
    <n v="0"/>
  </r>
  <r>
    <x v="3"/>
    <x v="3"/>
    <n v="2684"/>
    <x v="117"/>
    <s v="B"/>
    <s v="GOLD &amp; DIAMOND ROTATION SG"/>
    <d v="2023-10-01T00:00:00"/>
    <s v="FY 2023-24"/>
    <n v="10.25"/>
    <n v="75000"/>
    <n v="768750"/>
    <n v="76170.899999999994"/>
    <n v="780751.72499999998"/>
    <n v="2.7"/>
    <n v="206420"/>
    <n v="0"/>
    <n v="0"/>
    <n v="2.7"/>
    <n v="206420"/>
  </r>
  <r>
    <x v="3"/>
    <x v="3"/>
    <n v="2790"/>
    <x v="118"/>
    <s v="A"/>
    <s v="GOLD &amp; DIAMOND ROTATION SG"/>
    <d v="2023-10-01T00:00:00"/>
    <s v="FY 2023-24"/>
    <n v="12.3"/>
    <n v="75000"/>
    <n v="922500"/>
    <n v="76170.899999999994"/>
    <n v="936902.07"/>
    <n v="13.08"/>
    <n v="983380"/>
    <n v="0"/>
    <n v="0"/>
    <n v="13.08"/>
    <n v="983380"/>
  </r>
  <r>
    <x v="3"/>
    <x v="3"/>
    <n v="2793"/>
    <x v="119"/>
    <s v="A"/>
    <s v="GOLD &amp; DIAMOND ROTATION SG"/>
    <d v="2023-10-01T00:00:00"/>
    <s v="FY 2023-24"/>
    <n v="12.3"/>
    <n v="75000"/>
    <n v="922500"/>
    <n v="76170.899999999994"/>
    <n v="936902.07"/>
    <n v="3.07"/>
    <n v="230250"/>
    <n v="0"/>
    <n v="0"/>
    <n v="3.07"/>
    <n v="230250"/>
  </r>
  <r>
    <x v="3"/>
    <x v="3"/>
    <n v="2709"/>
    <x v="120"/>
    <s v="A"/>
    <s v="GOLD &amp; DIAMOND ROTATION SG"/>
    <d v="2023-10-01T00:00:00"/>
    <s v="FY 2023-24"/>
    <n v="12.3"/>
    <n v="75000"/>
    <n v="922500"/>
    <n v="76170.899999999994"/>
    <n v="936902.07"/>
    <n v="10.85"/>
    <n v="790125"/>
    <n v="0.31"/>
    <n v="23250"/>
    <n v="10.54"/>
    <n v="790125"/>
  </r>
  <r>
    <x v="3"/>
    <x v="3"/>
    <n v="2707"/>
    <x v="121"/>
    <s v="A"/>
    <s v="GOLD &amp; DIAMOND ROTATION SG"/>
    <d v="2023-10-01T00:00:00"/>
    <s v="FY 2023-24"/>
    <n v="12.3"/>
    <n v="75000"/>
    <n v="922500"/>
    <n v="76170.899999999994"/>
    <n v="936902.07"/>
    <n v="6.32"/>
    <n v="480400"/>
    <n v="0"/>
    <n v="0"/>
    <n v="6.32"/>
    <n v="480400"/>
  </r>
  <r>
    <x v="3"/>
    <x v="4"/>
    <n v="4020"/>
    <x v="98"/>
    <s v="C"/>
    <s v="GOLD &amp; DIAMOND ROTATION SG"/>
    <d v="2023-10-01T00:00:00"/>
    <s v="FY 2023-24"/>
    <n v="22955.19"/>
    <n v="1"/>
    <n v="22955.19"/>
    <n v="1"/>
    <n v="22955.19"/>
    <n v="3326.89"/>
    <n v="3326.89"/>
    <n v="0"/>
    <n v="0"/>
    <n v="3326.89"/>
    <n v="3326.89"/>
  </r>
  <r>
    <x v="3"/>
    <x v="4"/>
    <n v="2673"/>
    <x v="99"/>
    <s v="C"/>
    <s v="GOLD &amp; DIAMOND ROTATION SG"/>
    <d v="2023-10-01T00:00:00"/>
    <s v="FY 2023-24"/>
    <n v="22955.19"/>
    <n v="1"/>
    <n v="22955.19"/>
    <n v="1"/>
    <n v="22955.19"/>
    <n v="1221.7"/>
    <n v="1221.7"/>
    <n v="0"/>
    <n v="0"/>
    <n v="1221.7"/>
    <n v="1221.7"/>
  </r>
  <r>
    <x v="3"/>
    <x v="4"/>
    <n v="5108"/>
    <x v="100"/>
    <s v="B"/>
    <s v="GOLD &amp; DIAMOND ROTATION SG"/>
    <d v="2023-10-01T00:00:00"/>
    <s v="FY 2023-24"/>
    <n v="28687.54"/>
    <n v="1"/>
    <n v="28687.54"/>
    <n v="1"/>
    <n v="28687.54"/>
    <n v="5428.7"/>
    <n v="5428.7"/>
    <n v="0"/>
    <n v="0"/>
    <n v="5428.7"/>
    <n v="5428.7"/>
  </r>
  <r>
    <x v="3"/>
    <x v="4"/>
    <n v="5107"/>
    <x v="101"/>
    <s v="B"/>
    <s v="GOLD &amp; DIAMOND ROTATION SG"/>
    <d v="2023-10-01T00:00:00"/>
    <s v="FY 2023-24"/>
    <n v="28687.54"/>
    <n v="1"/>
    <n v="28687.54"/>
    <n v="1"/>
    <n v="28687.54"/>
    <n v="25849.4"/>
    <n v="25849.4"/>
    <n v="0"/>
    <n v="0"/>
    <n v="25849.4"/>
    <n v="25849.4"/>
  </r>
  <r>
    <x v="3"/>
    <x v="4"/>
    <n v="5106"/>
    <x v="102"/>
    <s v="B"/>
    <s v="GOLD &amp; DIAMOND ROTATION SG"/>
    <d v="2023-10-01T00:00:00"/>
    <s v="FY 2023-24"/>
    <n v="28687.54"/>
    <n v="1"/>
    <n v="28687.54"/>
    <n v="1"/>
    <n v="28687.54"/>
    <n v="4950.8"/>
    <n v="4950.8"/>
    <n v="0"/>
    <n v="0"/>
    <n v="4950.8"/>
    <n v="4950.8"/>
  </r>
  <r>
    <x v="3"/>
    <x v="4"/>
    <n v="5105"/>
    <x v="103"/>
    <s v="B"/>
    <s v="GOLD &amp; DIAMOND ROTATION SG"/>
    <d v="2023-10-01T00:00:00"/>
    <s v="FY 2023-24"/>
    <n v="28687.54"/>
    <n v="1"/>
    <n v="28687.54"/>
    <n v="1"/>
    <n v="28687.54"/>
    <n v="2432.9"/>
    <n v="2432.9"/>
    <n v="0"/>
    <n v="0"/>
    <n v="2432.9"/>
    <n v="2432.9"/>
  </r>
  <r>
    <x v="3"/>
    <x v="4"/>
    <n v="3369"/>
    <x v="104"/>
    <s v="B"/>
    <s v="GOLD &amp; DIAMOND ROTATION SG"/>
    <d v="2023-10-01T00:00:00"/>
    <s v="FY 2023-24"/>
    <n v="28687.54"/>
    <n v="1"/>
    <n v="28687.54"/>
    <n v="1"/>
    <n v="28687.54"/>
    <n v="4128.03"/>
    <n v="4128.03"/>
    <n v="0"/>
    <n v="0"/>
    <n v="4128.03"/>
    <n v="4128.03"/>
  </r>
  <r>
    <x v="3"/>
    <x v="4"/>
    <n v="4881"/>
    <x v="105"/>
    <s v="B"/>
    <s v="GOLD &amp; DIAMOND ROTATION SG"/>
    <d v="2023-10-01T00:00:00"/>
    <s v="FY 2023-24"/>
    <n v="28687.54"/>
    <n v="1"/>
    <n v="28687.54"/>
    <n v="1"/>
    <n v="28687.54"/>
    <n v="1997.73"/>
    <n v="1997.73"/>
    <n v="0"/>
    <n v="0"/>
    <n v="1997.73"/>
    <n v="1997.73"/>
  </r>
  <r>
    <x v="3"/>
    <x v="4"/>
    <n v="4019"/>
    <x v="106"/>
    <s v="B"/>
    <s v="GOLD &amp; DIAMOND ROTATION SG"/>
    <d v="2023-10-01T00:00:00"/>
    <s v="FY 2023-24"/>
    <n v="28687.54"/>
    <n v="1"/>
    <n v="28687.54"/>
    <n v="1"/>
    <n v="28687.54"/>
    <n v="0"/>
    <n v="0"/>
    <n v="0"/>
    <n v="0"/>
    <n v="0"/>
    <n v="0"/>
  </r>
  <r>
    <x v="3"/>
    <x v="4"/>
    <n v="4448"/>
    <x v="107"/>
    <s v="B"/>
    <s v="GOLD &amp; DIAMOND ROTATION SG"/>
    <d v="2023-10-01T00:00:00"/>
    <s v="FY 2023-24"/>
    <n v="28687.54"/>
    <n v="1"/>
    <n v="28687.54"/>
    <n v="1"/>
    <n v="28687.54"/>
    <n v="801.48"/>
    <n v="801.48"/>
    <n v="0"/>
    <n v="0"/>
    <n v="801.48"/>
    <n v="801.48"/>
  </r>
  <r>
    <x v="3"/>
    <x v="4"/>
    <n v="4190"/>
    <x v="108"/>
    <s v="B"/>
    <s v="GOLD &amp; DIAMOND ROTATION SG"/>
    <d v="2023-10-01T00:00:00"/>
    <s v="FY 2023-24"/>
    <n v="28687.54"/>
    <n v="1"/>
    <n v="28687.54"/>
    <n v="1"/>
    <n v="28687.54"/>
    <n v="865.5"/>
    <n v="865.5"/>
    <n v="0"/>
    <n v="0"/>
    <n v="865.5"/>
    <n v="865.5"/>
  </r>
  <r>
    <x v="3"/>
    <x v="4"/>
    <n v="4192"/>
    <x v="109"/>
    <s v="B"/>
    <s v="GOLD &amp; DIAMOND ROTATION SG"/>
    <d v="2023-10-01T00:00:00"/>
    <s v="FY 2023-24"/>
    <n v="28687.54"/>
    <n v="1"/>
    <n v="28687.54"/>
    <n v="1"/>
    <n v="28687.54"/>
    <n v="2290.4499999999998"/>
    <n v="2290.4499999999998"/>
    <n v="0"/>
    <n v="0"/>
    <n v="2290.4499999999998"/>
    <n v="2290.4499999999998"/>
  </r>
  <r>
    <x v="3"/>
    <x v="4"/>
    <n v="4193"/>
    <x v="110"/>
    <s v="B"/>
    <s v="GOLD &amp; DIAMOND ROTATION SG"/>
    <d v="2023-10-01T00:00:00"/>
    <s v="FY 2023-24"/>
    <n v="28687.54"/>
    <n v="1"/>
    <n v="28687.54"/>
    <n v="1"/>
    <n v="28687.54"/>
    <n v="0"/>
    <n v="0"/>
    <n v="0"/>
    <n v="0"/>
    <n v="0"/>
    <n v="0"/>
  </r>
  <r>
    <x v="3"/>
    <x v="4"/>
    <n v="2694"/>
    <x v="111"/>
    <s v="B"/>
    <s v="GOLD &amp; DIAMOND ROTATION SG"/>
    <d v="2023-10-01T00:00:00"/>
    <s v="FY 2023-24"/>
    <n v="28687.54"/>
    <n v="1"/>
    <n v="28687.54"/>
    <n v="1"/>
    <n v="28687.54"/>
    <n v="295.47000000000003"/>
    <n v="295.47000000000003"/>
    <n v="0"/>
    <n v="0"/>
    <n v="295.47000000000003"/>
    <n v="295.47000000000003"/>
  </r>
  <r>
    <x v="3"/>
    <x v="4"/>
    <n v="3456"/>
    <x v="112"/>
    <s v="B"/>
    <s v="GOLD &amp; DIAMOND ROTATION SG"/>
    <d v="2023-10-01T00:00:00"/>
    <s v="FY 2023-24"/>
    <n v="28687.54"/>
    <n v="1"/>
    <n v="28687.54"/>
    <n v="1"/>
    <n v="28687.54"/>
    <n v="1967.98"/>
    <n v="1967.98"/>
    <n v="0"/>
    <n v="0"/>
    <n v="1967.98"/>
    <n v="1967.98"/>
  </r>
  <r>
    <x v="3"/>
    <x v="4"/>
    <n v="2730"/>
    <x v="113"/>
    <s v="B"/>
    <s v="GOLD &amp; DIAMOND ROTATION SG"/>
    <d v="2023-10-01T00:00:00"/>
    <s v="FY 2023-24"/>
    <n v="28687.54"/>
    <n v="1"/>
    <n v="28687.54"/>
    <n v="1"/>
    <n v="28687.54"/>
    <n v="0"/>
    <n v="0"/>
    <n v="0"/>
    <n v="0"/>
    <n v="0"/>
    <n v="0"/>
  </r>
  <r>
    <x v="3"/>
    <x v="4"/>
    <n v="2726"/>
    <x v="114"/>
    <s v="B"/>
    <s v="GOLD &amp; DIAMOND ROTATION SG"/>
    <d v="2023-10-01T00:00:00"/>
    <s v="FY 2023-24"/>
    <n v="28687.54"/>
    <n v="1"/>
    <n v="28687.54"/>
    <n v="1"/>
    <n v="28687.54"/>
    <n v="3130.41"/>
    <n v="3130.41"/>
    <n v="0"/>
    <n v="0"/>
    <n v="3130.41"/>
    <n v="3130.41"/>
  </r>
  <r>
    <x v="3"/>
    <x v="4"/>
    <n v="2736"/>
    <x v="115"/>
    <s v="B"/>
    <s v="GOLD &amp; DIAMOND ROTATION SG"/>
    <d v="2023-10-01T00:00:00"/>
    <s v="FY 2023-24"/>
    <n v="28687.54"/>
    <n v="1"/>
    <n v="28687.54"/>
    <n v="1"/>
    <n v="28687.54"/>
    <n v="593.20000000000005"/>
    <n v="88.5"/>
    <n v="3.52"/>
    <n v="504.7"/>
    <n v="589.67999999999995"/>
    <n v="88.5"/>
  </r>
  <r>
    <x v="3"/>
    <x v="4"/>
    <n v="2700"/>
    <x v="116"/>
    <s v="B"/>
    <s v="GOLD &amp; DIAMOND ROTATION SG"/>
    <d v="2023-10-01T00:00:00"/>
    <s v="FY 2023-24"/>
    <n v="28687.54"/>
    <n v="1"/>
    <n v="28687.54"/>
    <n v="1"/>
    <n v="28687.54"/>
    <n v="0"/>
    <n v="0"/>
    <n v="0"/>
    <n v="0"/>
    <n v="0"/>
    <n v="0"/>
  </r>
  <r>
    <x v="3"/>
    <x v="4"/>
    <n v="2684"/>
    <x v="117"/>
    <s v="B"/>
    <s v="GOLD &amp; DIAMOND ROTATION SG"/>
    <d v="2023-10-01T00:00:00"/>
    <s v="FY 2023-24"/>
    <n v="28687.54"/>
    <n v="1"/>
    <n v="28687.54"/>
    <n v="1"/>
    <n v="28687.54"/>
    <n v="627.20000000000005"/>
    <n v="627.20000000000005"/>
    <n v="0"/>
    <n v="0"/>
    <n v="627.20000000000005"/>
    <n v="627.20000000000005"/>
  </r>
  <r>
    <x v="3"/>
    <x v="4"/>
    <n v="2790"/>
    <x v="118"/>
    <s v="A"/>
    <s v="GOLD &amp; DIAMOND ROTATION SG"/>
    <d v="2023-10-01T00:00:00"/>
    <s v="FY 2023-24"/>
    <n v="34428.49"/>
    <n v="1"/>
    <n v="34428.49"/>
    <n v="1"/>
    <n v="34428.49"/>
    <n v="13080.2"/>
    <n v="13080.2"/>
    <n v="0"/>
    <n v="0"/>
    <n v="13080.2"/>
    <n v="13080.2"/>
  </r>
  <r>
    <x v="3"/>
    <x v="4"/>
    <n v="2793"/>
    <x v="119"/>
    <s v="A"/>
    <s v="GOLD &amp; DIAMOND ROTATION SG"/>
    <d v="2023-10-01T00:00:00"/>
    <s v="FY 2023-24"/>
    <n v="34428.49"/>
    <n v="1"/>
    <n v="34428.49"/>
    <n v="1"/>
    <n v="34428.49"/>
    <n v="5591.47"/>
    <n v="5116.17"/>
    <n v="3.25"/>
    <n v="475.3"/>
    <n v="5588.22"/>
    <n v="5116.17"/>
  </r>
  <r>
    <x v="3"/>
    <x v="4"/>
    <n v="2709"/>
    <x v="120"/>
    <s v="A"/>
    <s v="GOLD &amp; DIAMOND ROTATION SG"/>
    <d v="2023-10-01T00:00:00"/>
    <s v="FY 2023-24"/>
    <n v="34428.49"/>
    <n v="1"/>
    <n v="34428.49"/>
    <n v="1"/>
    <n v="34428.49"/>
    <n v="1352.54"/>
    <n v="1352.54"/>
    <n v="0"/>
    <n v="0"/>
    <n v="1352.54"/>
    <n v="1352.54"/>
  </r>
  <r>
    <x v="3"/>
    <x v="4"/>
    <n v="2707"/>
    <x v="121"/>
    <s v="A"/>
    <s v="GOLD &amp; DIAMOND ROTATION SG"/>
    <d v="2023-10-01T00:00:00"/>
    <s v="FY 2023-24"/>
    <n v="34428.49"/>
    <n v="1"/>
    <n v="34428.49"/>
    <n v="1"/>
    <n v="34428.49"/>
    <n v="1394.3"/>
    <n v="1394.3"/>
    <n v="1.35"/>
    <n v="0"/>
    <n v="1392.95"/>
    <n v="1394.3"/>
  </r>
  <r>
    <x v="4"/>
    <x v="0"/>
    <n v="4973"/>
    <x v="122"/>
    <s v="C"/>
    <s v="Gold &amp; Diamond Rotation KL"/>
    <d v="2023-10-01T00:00:00"/>
    <s v="FY 2023-24"/>
    <n v="119.65"/>
    <n v="6000"/>
    <n v="717900"/>
    <n v="5702.97"/>
    <n v="682360.36049999995"/>
    <n v="5.17"/>
    <n v="30707"/>
    <n v="0"/>
    <n v="0"/>
    <n v="5.17"/>
    <n v="30707"/>
  </r>
  <r>
    <x v="4"/>
    <x v="0"/>
    <n v="4730"/>
    <x v="123"/>
    <s v="C"/>
    <s v="Gold &amp; Diamond Rotation KL"/>
    <d v="2023-10-01T00:00:00"/>
    <s v="FY 2023-24"/>
    <n v="119.65"/>
    <n v="6000"/>
    <n v="717900"/>
    <n v="5702.97"/>
    <n v="682360.36049999995"/>
    <n v="7.51"/>
    <n v="39697"/>
    <n v="0"/>
    <n v="0"/>
    <n v="7.51"/>
    <n v="39697"/>
  </r>
  <r>
    <x v="4"/>
    <x v="0"/>
    <n v="4133"/>
    <x v="124"/>
    <s v="C"/>
    <s v="Gold &amp; Diamond Rotation KL"/>
    <d v="2023-10-01T00:00:00"/>
    <s v="FY 2023-24"/>
    <n v="119.65"/>
    <n v="6000"/>
    <n v="717900"/>
    <n v="5702.97"/>
    <n v="682360.36049999995"/>
    <n v="2.48"/>
    <n v="15676"/>
    <n v="0"/>
    <n v="0"/>
    <n v="2.48"/>
    <n v="15676"/>
  </r>
  <r>
    <x v="4"/>
    <x v="0"/>
    <n v="4634"/>
    <x v="125"/>
    <s v="C"/>
    <s v="Gold &amp; Diamond Rotation KL"/>
    <d v="2023-10-01T00:00:00"/>
    <s v="FY 2023-24"/>
    <n v="119.65"/>
    <n v="6000"/>
    <n v="717900"/>
    <n v="5702.97"/>
    <n v="682360.36049999995"/>
    <n v="9.18"/>
    <n v="53876"/>
    <n v="0"/>
    <n v="0"/>
    <n v="9.18"/>
    <n v="53876"/>
  </r>
  <r>
    <x v="4"/>
    <x v="0"/>
    <n v="3634"/>
    <x v="126"/>
    <s v="B"/>
    <s v="Gold &amp; Diamond Rotation KL"/>
    <d v="2023-10-01T00:00:00"/>
    <s v="FY 2023-24"/>
    <n v="149.52000000000001"/>
    <n v="6000"/>
    <n v="897120"/>
    <n v="5702.97"/>
    <n v="852708.07440000004"/>
    <n v="11.92"/>
    <n v="66550"/>
    <n v="0"/>
    <n v="0"/>
    <n v="11.92"/>
    <n v="66550"/>
  </r>
  <r>
    <x v="4"/>
    <x v="0"/>
    <n v="4889"/>
    <x v="127"/>
    <s v="B"/>
    <s v="Gold &amp; Diamond Rotation KL"/>
    <d v="2023-10-01T00:00:00"/>
    <s v="FY 2023-24"/>
    <n v="149.52000000000001"/>
    <n v="6000"/>
    <n v="897120"/>
    <n v="5702.97"/>
    <n v="852708.07440000004"/>
    <n v="27.98"/>
    <n v="131016"/>
    <n v="4.76"/>
    <n v="30465"/>
    <n v="23.22"/>
    <n v="131016"/>
  </r>
  <r>
    <x v="4"/>
    <x v="0"/>
    <n v="4890"/>
    <x v="128"/>
    <s v="B"/>
    <s v="Gold &amp; Diamond Rotation KL"/>
    <d v="2023-10-01T00:00:00"/>
    <s v="FY 2023-24"/>
    <n v="149.52000000000001"/>
    <n v="6000"/>
    <n v="897120"/>
    <n v="5702.97"/>
    <n v="852708.07440000004"/>
    <n v="0"/>
    <n v="0"/>
    <n v="0"/>
    <n v="0"/>
    <n v="0"/>
    <n v="0"/>
  </r>
  <r>
    <x v="4"/>
    <x v="0"/>
    <n v="4727"/>
    <x v="129"/>
    <s v="B"/>
    <s v="Gold &amp; Diamond Rotation KL"/>
    <d v="2023-10-01T00:00:00"/>
    <s v="FY 2023-24"/>
    <n v="149.52000000000001"/>
    <n v="6000"/>
    <n v="897120"/>
    <n v="5702.97"/>
    <n v="852708.07440000004"/>
    <n v="7.32"/>
    <n v="40548.71"/>
    <n v="0"/>
    <n v="0"/>
    <n v="7.32"/>
    <n v="40548.71"/>
  </r>
  <r>
    <x v="4"/>
    <x v="0"/>
    <n v="4633"/>
    <x v="130"/>
    <s v="B"/>
    <s v="Gold &amp; Diamond Rotation KL"/>
    <d v="2023-10-01T00:00:00"/>
    <s v="FY 2023-24"/>
    <n v="149.52000000000001"/>
    <n v="6000"/>
    <n v="897120"/>
    <n v="5702.97"/>
    <n v="852708.07440000004"/>
    <n v="6.05"/>
    <n v="38215"/>
    <n v="0"/>
    <n v="0"/>
    <n v="6.05"/>
    <n v="38215"/>
  </r>
  <r>
    <x v="4"/>
    <x v="0"/>
    <n v="3652"/>
    <x v="131"/>
    <s v="B"/>
    <s v="Gold &amp; Diamond Rotation KL"/>
    <d v="2023-10-01T00:00:00"/>
    <s v="FY 2023-24"/>
    <n v="149.52000000000001"/>
    <n v="6000"/>
    <n v="897120"/>
    <n v="5702.97"/>
    <n v="852708.07440000004"/>
    <n v="16.97"/>
    <n v="98078.12"/>
    <n v="0"/>
    <n v="0"/>
    <n v="16.97"/>
    <n v="98078.12"/>
  </r>
  <r>
    <x v="4"/>
    <x v="0"/>
    <n v="3609"/>
    <x v="132"/>
    <s v="B"/>
    <s v="Gold &amp; Diamond Rotation KL"/>
    <d v="2023-10-01T00:00:00"/>
    <s v="FY 2023-24"/>
    <n v="149.52000000000001"/>
    <n v="6000"/>
    <n v="897120"/>
    <n v="5702.97"/>
    <n v="852708.07440000004"/>
    <n v="4.2"/>
    <n v="22262"/>
    <n v="0"/>
    <n v="0"/>
    <n v="4.2"/>
    <n v="22262"/>
  </r>
  <r>
    <x v="4"/>
    <x v="0"/>
    <n v="3675"/>
    <x v="133"/>
    <s v="B"/>
    <s v="Gold &amp; Diamond Rotation KL"/>
    <d v="2023-10-01T00:00:00"/>
    <s v="FY 2023-24"/>
    <n v="149.52000000000001"/>
    <n v="6000"/>
    <n v="897120"/>
    <n v="5702.97"/>
    <n v="852708.07440000004"/>
    <n v="0"/>
    <n v="0"/>
    <n v="0"/>
    <n v="0"/>
    <n v="0"/>
    <n v="0"/>
  </r>
  <r>
    <x v="4"/>
    <x v="0"/>
    <n v="2789"/>
    <x v="134"/>
    <s v="B"/>
    <s v="Gold &amp; Diamond Rotation KL"/>
    <d v="2023-10-01T00:00:00"/>
    <s v="FY 2023-24"/>
    <n v="149.52000000000001"/>
    <n v="6000"/>
    <n v="897120"/>
    <n v="5702.97"/>
    <n v="852708.07440000004"/>
    <n v="23.67"/>
    <n v="132440"/>
    <n v="0"/>
    <n v="0"/>
    <n v="23.67"/>
    <n v="132440"/>
  </r>
  <r>
    <x v="4"/>
    <x v="0"/>
    <n v="3633"/>
    <x v="135"/>
    <s v="B"/>
    <s v="Gold &amp; Diamond Rotation KL"/>
    <d v="2023-10-01T00:00:00"/>
    <s v="FY 2023-24"/>
    <n v="149.52000000000001"/>
    <n v="6000"/>
    <n v="897120"/>
    <n v="5702.97"/>
    <n v="852708.07440000004"/>
    <n v="5.41"/>
    <n v="34162"/>
    <n v="0"/>
    <n v="0"/>
    <n v="5.41"/>
    <n v="34162"/>
  </r>
  <r>
    <x v="4"/>
    <x v="0"/>
    <n v="3618"/>
    <x v="136"/>
    <s v="B"/>
    <s v="Gold &amp; Diamond Rotation KL"/>
    <d v="2023-10-01T00:00:00"/>
    <s v="FY 2023-24"/>
    <n v="149.52000000000001"/>
    <n v="6000"/>
    <n v="897120"/>
    <n v="5702.97"/>
    <n v="852708.07440000004"/>
    <n v="0"/>
    <n v="0"/>
    <n v="0"/>
    <n v="0"/>
    <n v="0"/>
    <n v="0"/>
  </r>
  <r>
    <x v="4"/>
    <x v="0"/>
    <n v="4656"/>
    <x v="137"/>
    <s v="A"/>
    <s v="Gold &amp; Diamond Rotation KL"/>
    <d v="2023-10-01T00:00:00"/>
    <s v="FY 2023-24"/>
    <n v="179.45"/>
    <n v="6000"/>
    <n v="1076700"/>
    <n v="5702.97"/>
    <n v="1023397.9665"/>
    <n v="0"/>
    <n v="0"/>
    <n v="0"/>
    <n v="0"/>
    <n v="0"/>
    <n v="0"/>
  </r>
  <r>
    <x v="4"/>
    <x v="0"/>
    <n v="4487"/>
    <x v="138"/>
    <s v="A"/>
    <s v="Gold &amp; Diamond Rotation KL"/>
    <d v="2023-10-01T00:00:00"/>
    <s v="FY 2023-24"/>
    <n v="179.45"/>
    <n v="6000"/>
    <n v="1076700"/>
    <n v="5702.97"/>
    <n v="1023397.9665"/>
    <n v="11.1"/>
    <n v="67481.460000000006"/>
    <n v="0"/>
    <n v="0"/>
    <n v="11.1"/>
    <n v="67481.460000000006"/>
  </r>
  <r>
    <x v="4"/>
    <x v="0"/>
    <n v="4409"/>
    <x v="139"/>
    <s v="A"/>
    <s v="Gold &amp; Diamond Rotation KL"/>
    <d v="2023-10-01T00:00:00"/>
    <s v="FY 2023-24"/>
    <n v="179.45"/>
    <n v="6000"/>
    <n v="1076700"/>
    <n v="5702.97"/>
    <n v="1023397.9665"/>
    <n v="55.57"/>
    <n v="314843"/>
    <n v="0.75"/>
    <n v="4659"/>
    <n v="54.82"/>
    <n v="314843"/>
  </r>
  <r>
    <x v="4"/>
    <x v="0"/>
    <n v="3662"/>
    <x v="140"/>
    <s v="A"/>
    <s v="Gold &amp; Diamond Rotation KL"/>
    <d v="2023-10-01T00:00:00"/>
    <s v="FY 2023-24"/>
    <n v="179.45"/>
    <n v="6000"/>
    <n v="1076700"/>
    <n v="5702.97"/>
    <n v="1023397.9665"/>
    <n v="62.65"/>
    <n v="356416.46"/>
    <n v="0"/>
    <n v="0"/>
    <n v="62.65"/>
    <n v="356416.46"/>
  </r>
  <r>
    <x v="4"/>
    <x v="0"/>
    <n v="3632"/>
    <x v="141"/>
    <s v="A"/>
    <s v="Gold &amp; Diamond Rotation KL"/>
    <d v="2023-10-01T00:00:00"/>
    <s v="FY 2023-24"/>
    <n v="179.45"/>
    <n v="6000"/>
    <n v="1076700"/>
    <n v="5702.97"/>
    <n v="1023397.9665"/>
    <n v="30.14"/>
    <n v="165196"/>
    <n v="0"/>
    <n v="0"/>
    <n v="30.14"/>
    <n v="165196"/>
  </r>
  <r>
    <x v="4"/>
    <x v="0"/>
    <n v="3636"/>
    <x v="142"/>
    <s v="A"/>
    <s v="Gold &amp; Diamond Rotation KL"/>
    <d v="2023-10-01T00:00:00"/>
    <s v="FY 2023-24"/>
    <n v="179.45"/>
    <n v="6000"/>
    <n v="1076700"/>
    <n v="5702.97"/>
    <n v="1023397.9665"/>
    <n v="6.35"/>
    <n v="34628.06"/>
    <n v="0"/>
    <n v="0"/>
    <n v="6.35"/>
    <n v="34628.06"/>
  </r>
  <r>
    <x v="4"/>
    <x v="1"/>
    <n v="4973"/>
    <x v="122"/>
    <s v="C"/>
    <s v="Gold &amp; Diamond Rotation KL"/>
    <d v="2023-10-01T00:00:00"/>
    <s v="FY 2023-24"/>
    <n v="1121.67"/>
    <n v="6000"/>
    <n v="6730020"/>
    <n v="6099.04"/>
    <n v="6841110.1968"/>
    <n v="253.22"/>
    <n v="1534661.48"/>
    <n v="3.21"/>
    <n v="20236.3"/>
    <n v="250.01"/>
    <n v="1534661.48"/>
  </r>
  <r>
    <x v="4"/>
    <x v="1"/>
    <n v="4730"/>
    <x v="123"/>
    <s v="C"/>
    <s v="Gold &amp; Diamond Rotation KL"/>
    <d v="2023-10-01T00:00:00"/>
    <s v="FY 2023-24"/>
    <n v="1121.67"/>
    <n v="6000"/>
    <n v="6730020"/>
    <n v="6099.04"/>
    <n v="6841110.1968"/>
    <n v="66.39"/>
    <n v="406064.54"/>
    <n v="0"/>
    <n v="0"/>
    <n v="66.39"/>
    <n v="406064.54"/>
  </r>
  <r>
    <x v="4"/>
    <x v="1"/>
    <n v="4133"/>
    <x v="124"/>
    <s v="C"/>
    <s v="Gold &amp; Diamond Rotation KL"/>
    <d v="2023-10-01T00:00:00"/>
    <s v="FY 2023-24"/>
    <n v="1121.67"/>
    <n v="6000"/>
    <n v="6730020"/>
    <n v="6099.04"/>
    <n v="6841110.1968"/>
    <n v="255.62"/>
    <n v="1538560.2"/>
    <n v="0"/>
    <n v="0"/>
    <n v="255.62"/>
    <n v="1538560.2"/>
  </r>
  <r>
    <x v="4"/>
    <x v="1"/>
    <n v="4634"/>
    <x v="125"/>
    <s v="C"/>
    <s v="Gold &amp; Diamond Rotation KL"/>
    <d v="2023-10-01T00:00:00"/>
    <s v="FY 2023-24"/>
    <n v="1121.67"/>
    <n v="6000"/>
    <n v="6730020"/>
    <n v="6099.04"/>
    <n v="6841110.1968"/>
    <n v="269.39999999999998"/>
    <n v="1666211.27"/>
    <n v="0"/>
    <n v="0"/>
    <n v="269.39999999999998"/>
    <n v="1666211.27"/>
  </r>
  <r>
    <x v="4"/>
    <x v="1"/>
    <n v="3634"/>
    <x v="126"/>
    <s v="B"/>
    <s v="Gold &amp; Diamond Rotation KL"/>
    <d v="2023-10-01T00:00:00"/>
    <s v="FY 2023-24"/>
    <n v="1401.77"/>
    <n v="6000"/>
    <n v="8410620"/>
    <n v="6099.04"/>
    <n v="8549451.3007999994"/>
    <n v="116.85"/>
    <n v="715739.18"/>
    <n v="0"/>
    <n v="0"/>
    <n v="116.85"/>
    <n v="715739.18"/>
  </r>
  <r>
    <x v="4"/>
    <x v="1"/>
    <n v="4889"/>
    <x v="127"/>
    <s v="B"/>
    <s v="Gold &amp; Diamond Rotation KL"/>
    <d v="2023-10-01T00:00:00"/>
    <s v="FY 2023-24"/>
    <n v="1401.77"/>
    <n v="6000"/>
    <n v="8410620"/>
    <n v="6099.04"/>
    <n v="8549451.3007999994"/>
    <n v="156.19"/>
    <n v="950115.25"/>
    <n v="0"/>
    <n v="0"/>
    <n v="156.19"/>
    <n v="950115.25"/>
  </r>
  <r>
    <x v="4"/>
    <x v="1"/>
    <n v="4890"/>
    <x v="128"/>
    <s v="B"/>
    <s v="Gold &amp; Diamond Rotation KL"/>
    <d v="2023-10-01T00:00:00"/>
    <s v="FY 2023-24"/>
    <n v="1401.77"/>
    <n v="6000"/>
    <n v="8410620"/>
    <n v="6099.04"/>
    <n v="8549451.3007999994"/>
    <n v="273.62"/>
    <n v="1663969.7"/>
    <n v="0"/>
    <n v="0"/>
    <n v="273.62"/>
    <n v="1663969.7"/>
  </r>
  <r>
    <x v="4"/>
    <x v="1"/>
    <n v="4727"/>
    <x v="129"/>
    <s v="B"/>
    <s v="Gold &amp; Diamond Rotation KL"/>
    <d v="2023-10-01T00:00:00"/>
    <s v="FY 2023-24"/>
    <n v="1401.77"/>
    <n v="6000"/>
    <n v="8410620"/>
    <n v="6099.04"/>
    <n v="8549451.3007999994"/>
    <n v="151"/>
    <n v="924029.62"/>
    <n v="0"/>
    <n v="0"/>
    <n v="151"/>
    <n v="924029.62"/>
  </r>
  <r>
    <x v="4"/>
    <x v="1"/>
    <n v="4633"/>
    <x v="130"/>
    <s v="B"/>
    <s v="Gold &amp; Diamond Rotation KL"/>
    <d v="2023-10-01T00:00:00"/>
    <s v="FY 2023-24"/>
    <n v="1401.77"/>
    <n v="6000"/>
    <n v="8410620"/>
    <n v="6099.04"/>
    <n v="8549451.3007999994"/>
    <n v="77.010000000000005"/>
    <n v="464461"/>
    <n v="0"/>
    <n v="0"/>
    <n v="77.010000000000005"/>
    <n v="464461"/>
  </r>
  <r>
    <x v="4"/>
    <x v="1"/>
    <n v="3652"/>
    <x v="131"/>
    <s v="B"/>
    <s v="Gold &amp; Diamond Rotation KL"/>
    <d v="2023-10-01T00:00:00"/>
    <s v="FY 2023-24"/>
    <n v="1401.77"/>
    <n v="6000"/>
    <n v="8410620"/>
    <n v="6099.04"/>
    <n v="8549451.3007999994"/>
    <n v="266.10000000000002"/>
    <n v="1629674.45"/>
    <n v="0"/>
    <n v="0"/>
    <n v="266.10000000000002"/>
    <n v="1629674.45"/>
  </r>
  <r>
    <x v="4"/>
    <x v="1"/>
    <n v="3609"/>
    <x v="132"/>
    <s v="B"/>
    <s v="Gold &amp; Diamond Rotation KL"/>
    <d v="2023-10-01T00:00:00"/>
    <s v="FY 2023-24"/>
    <n v="1401.77"/>
    <n v="6000"/>
    <n v="8410620"/>
    <n v="6099.04"/>
    <n v="8549451.3007999994"/>
    <n v="192.03"/>
    <n v="1151067.22"/>
    <n v="0"/>
    <n v="0"/>
    <n v="192.03"/>
    <n v="1151067.22"/>
  </r>
  <r>
    <x v="4"/>
    <x v="1"/>
    <n v="3675"/>
    <x v="133"/>
    <s v="B"/>
    <s v="Gold &amp; Diamond Rotation KL"/>
    <d v="2023-10-01T00:00:00"/>
    <s v="FY 2023-24"/>
    <n v="1401.77"/>
    <n v="6000"/>
    <n v="8410620"/>
    <n v="6099.04"/>
    <n v="8549451.3007999994"/>
    <n v="0"/>
    <n v="-172568"/>
    <n v="28.09"/>
    <n v="172568"/>
    <n v="-28.09"/>
    <n v="-172568"/>
  </r>
  <r>
    <x v="4"/>
    <x v="1"/>
    <n v="2789"/>
    <x v="134"/>
    <s v="B"/>
    <s v="Gold &amp; Diamond Rotation KL"/>
    <d v="2023-10-01T00:00:00"/>
    <s v="FY 2023-24"/>
    <n v="1401.77"/>
    <n v="6000"/>
    <n v="8410620"/>
    <n v="6099.04"/>
    <n v="8549451.3007999994"/>
    <n v="394.54"/>
    <n v="2440483.54"/>
    <n v="0"/>
    <n v="0"/>
    <n v="394.54"/>
    <n v="2440483.54"/>
  </r>
  <r>
    <x v="4"/>
    <x v="1"/>
    <n v="3633"/>
    <x v="135"/>
    <s v="B"/>
    <s v="Gold &amp; Diamond Rotation KL"/>
    <d v="2023-10-01T00:00:00"/>
    <s v="FY 2023-24"/>
    <n v="1401.77"/>
    <n v="6000"/>
    <n v="8410620"/>
    <n v="6099.04"/>
    <n v="8549451.3007999994"/>
    <n v="334.8"/>
    <n v="2045916.62"/>
    <n v="0"/>
    <n v="0"/>
    <n v="334.8"/>
    <n v="2045916.62"/>
  </r>
  <r>
    <x v="4"/>
    <x v="1"/>
    <n v="3618"/>
    <x v="136"/>
    <s v="B"/>
    <s v="Gold &amp; Diamond Rotation KL"/>
    <d v="2023-10-01T00:00:00"/>
    <s v="FY 2023-24"/>
    <n v="1401.77"/>
    <n v="6000"/>
    <n v="8410620"/>
    <n v="6099.04"/>
    <n v="8549451.3007999994"/>
    <n v="425.3"/>
    <n v="2606795.3199999998"/>
    <n v="0"/>
    <n v="0"/>
    <n v="425.3"/>
    <n v="2606795.3199999998"/>
  </r>
  <r>
    <x v="4"/>
    <x v="1"/>
    <n v="4656"/>
    <x v="137"/>
    <s v="A"/>
    <s v="Gold &amp; Diamond Rotation KL"/>
    <d v="2023-10-01T00:00:00"/>
    <s v="FY 2023-24"/>
    <n v="1682.3"/>
    <n v="6000"/>
    <n v="10093800"/>
    <n v="6099.04"/>
    <n v="10260414.992000001"/>
    <n v="225.56"/>
    <n v="1370574.82"/>
    <n v="0"/>
    <n v="0"/>
    <n v="225.56"/>
    <n v="1370574.82"/>
  </r>
  <r>
    <x v="4"/>
    <x v="1"/>
    <n v="4487"/>
    <x v="138"/>
    <s v="A"/>
    <s v="Gold &amp; Diamond Rotation KL"/>
    <d v="2023-10-01T00:00:00"/>
    <s v="FY 2023-24"/>
    <n v="1682.3"/>
    <n v="6000"/>
    <n v="10093800"/>
    <n v="6099.04"/>
    <n v="10260414.992000001"/>
    <n v="353.22"/>
    <n v="2144491.44"/>
    <n v="0"/>
    <n v="0"/>
    <n v="353.22"/>
    <n v="2144491.44"/>
  </r>
  <r>
    <x v="4"/>
    <x v="1"/>
    <n v="4409"/>
    <x v="139"/>
    <s v="A"/>
    <s v="Gold &amp; Diamond Rotation KL"/>
    <d v="2023-10-01T00:00:00"/>
    <s v="FY 2023-24"/>
    <n v="1682.3"/>
    <n v="6000"/>
    <n v="10093800"/>
    <n v="6099.04"/>
    <n v="10260414.992000001"/>
    <n v="476.95"/>
    <n v="2906423.73"/>
    <n v="0"/>
    <n v="0"/>
    <n v="476.95"/>
    <n v="2906423.73"/>
  </r>
  <r>
    <x v="4"/>
    <x v="1"/>
    <n v="3662"/>
    <x v="140"/>
    <s v="A"/>
    <s v="Gold &amp; Diamond Rotation KL"/>
    <d v="2023-10-01T00:00:00"/>
    <s v="FY 2023-24"/>
    <n v="1682.3"/>
    <n v="6000"/>
    <n v="10093800"/>
    <n v="6099.04"/>
    <n v="10260414.992000001"/>
    <n v="198.83"/>
    <n v="1211826.98"/>
    <n v="0"/>
    <n v="0"/>
    <n v="198.83"/>
    <n v="1211826.98"/>
  </r>
  <r>
    <x v="4"/>
    <x v="1"/>
    <n v="3632"/>
    <x v="141"/>
    <s v="A"/>
    <s v="Gold &amp; Diamond Rotation KL"/>
    <d v="2023-10-01T00:00:00"/>
    <s v="FY 2023-24"/>
    <n v="1682.3"/>
    <n v="6000"/>
    <n v="10093800"/>
    <n v="6099.04"/>
    <n v="10260414.992000001"/>
    <n v="151.68"/>
    <n v="914408.86"/>
    <n v="0.76"/>
    <n v="4626"/>
    <n v="150.91999999999999"/>
    <n v="914408.86"/>
  </r>
  <r>
    <x v="4"/>
    <x v="1"/>
    <n v="3636"/>
    <x v="142"/>
    <s v="A"/>
    <s v="Gold &amp; Diamond Rotation KL"/>
    <d v="2023-10-01T00:00:00"/>
    <s v="FY 2023-24"/>
    <n v="1682.3"/>
    <n v="6000"/>
    <n v="10093800"/>
    <n v="6099.04"/>
    <n v="10260414.992000001"/>
    <n v="213.51"/>
    <n v="1281398.6399999999"/>
    <n v="0"/>
    <n v="0"/>
    <n v="213.51"/>
    <n v="1281398.6399999999"/>
  </r>
  <r>
    <x v="4"/>
    <x v="2"/>
    <n v="4973"/>
    <x v="122"/>
    <s v="C"/>
    <s v="Gold &amp; Diamond Rotation KL"/>
    <d v="2023-10-01T00:00:00"/>
    <s v="FY 2023-24"/>
    <n v="112.17"/>
    <n v="5700"/>
    <n v="639369"/>
    <n v="5756.51"/>
    <n v="645707.7267"/>
    <n v="135.19"/>
    <n v="772569.97"/>
    <n v="0"/>
    <n v="0"/>
    <n v="135.19"/>
    <n v="772569.97"/>
  </r>
  <r>
    <x v="4"/>
    <x v="2"/>
    <n v="4730"/>
    <x v="123"/>
    <s v="C"/>
    <s v="Gold &amp; Diamond Rotation KL"/>
    <d v="2023-10-01T00:00:00"/>
    <s v="FY 2023-24"/>
    <n v="112.17"/>
    <n v="5700"/>
    <n v="639369"/>
    <n v="5756.51"/>
    <n v="645707.7267"/>
    <n v="126.67"/>
    <n v="729079.99"/>
    <n v="0"/>
    <n v="0"/>
    <n v="126.67"/>
    <n v="729079.99"/>
  </r>
  <r>
    <x v="4"/>
    <x v="2"/>
    <n v="4133"/>
    <x v="124"/>
    <s v="C"/>
    <s v="Gold &amp; Diamond Rotation KL"/>
    <d v="2023-10-01T00:00:00"/>
    <s v="FY 2023-24"/>
    <n v="112.17"/>
    <n v="5700"/>
    <n v="639369"/>
    <n v="5756.51"/>
    <n v="645707.7267"/>
    <n v="70.05"/>
    <n v="405337.9"/>
    <n v="0"/>
    <n v="0"/>
    <n v="70.05"/>
    <n v="405337.9"/>
  </r>
  <r>
    <x v="4"/>
    <x v="2"/>
    <n v="4634"/>
    <x v="125"/>
    <s v="C"/>
    <s v="Gold &amp; Diamond Rotation KL"/>
    <d v="2023-10-01T00:00:00"/>
    <s v="FY 2023-24"/>
    <n v="112.17"/>
    <n v="5700"/>
    <n v="639369"/>
    <n v="5756.51"/>
    <n v="645707.7267"/>
    <n v="125.15"/>
    <n v="723000.7"/>
    <n v="0"/>
    <n v="0"/>
    <n v="125.15"/>
    <n v="723000.7"/>
  </r>
  <r>
    <x v="4"/>
    <x v="2"/>
    <n v="3634"/>
    <x v="126"/>
    <s v="B"/>
    <s v="Gold &amp; Diamond Rotation KL"/>
    <d v="2023-10-01T00:00:00"/>
    <s v="FY 2023-24"/>
    <n v="140.18"/>
    <n v="5700"/>
    <n v="799026"/>
    <n v="5756.51"/>
    <n v="806947.57180000003"/>
    <n v="82.12"/>
    <n v="473672"/>
    <n v="0"/>
    <n v="0"/>
    <n v="82.12"/>
    <n v="473672"/>
  </r>
  <r>
    <x v="4"/>
    <x v="2"/>
    <n v="4889"/>
    <x v="127"/>
    <s v="B"/>
    <s v="Gold &amp; Diamond Rotation KL"/>
    <d v="2023-10-01T00:00:00"/>
    <s v="FY 2023-24"/>
    <n v="140.18"/>
    <n v="5700"/>
    <n v="799026"/>
    <n v="5756.51"/>
    <n v="806947.57180000003"/>
    <n v="208.19"/>
    <n v="1197724"/>
    <n v="0"/>
    <n v="0"/>
    <n v="208.19"/>
    <n v="1197724"/>
  </r>
  <r>
    <x v="4"/>
    <x v="2"/>
    <n v="4890"/>
    <x v="128"/>
    <s v="B"/>
    <s v="Gold &amp; Diamond Rotation KL"/>
    <d v="2023-10-01T00:00:00"/>
    <s v="FY 2023-24"/>
    <n v="140.18"/>
    <n v="5700"/>
    <n v="799026"/>
    <n v="5756.51"/>
    <n v="806947.57180000003"/>
    <n v="70.09"/>
    <n v="404376"/>
    <n v="0"/>
    <n v="0"/>
    <n v="70.09"/>
    <n v="404376"/>
  </r>
  <r>
    <x v="4"/>
    <x v="2"/>
    <n v="4727"/>
    <x v="129"/>
    <s v="B"/>
    <s v="Gold &amp; Diamond Rotation KL"/>
    <d v="2023-10-01T00:00:00"/>
    <s v="FY 2023-24"/>
    <n v="140.18"/>
    <n v="5700"/>
    <n v="799026"/>
    <n v="5756.51"/>
    <n v="806947.57180000003"/>
    <n v="63.6"/>
    <n v="367731"/>
    <n v="0"/>
    <n v="0"/>
    <n v="63.6"/>
    <n v="367731"/>
  </r>
  <r>
    <x v="4"/>
    <x v="2"/>
    <n v="4633"/>
    <x v="130"/>
    <s v="B"/>
    <s v="Gold &amp; Diamond Rotation KL"/>
    <d v="2023-10-01T00:00:00"/>
    <s v="FY 2023-24"/>
    <n v="140.18"/>
    <n v="5700"/>
    <n v="799026"/>
    <n v="5756.51"/>
    <n v="806947.57180000003"/>
    <n v="51.09"/>
    <n v="294560.90000000002"/>
    <n v="0"/>
    <n v="0"/>
    <n v="51.09"/>
    <n v="294560.90000000002"/>
  </r>
  <r>
    <x v="4"/>
    <x v="2"/>
    <n v="3652"/>
    <x v="131"/>
    <s v="B"/>
    <s v="Gold &amp; Diamond Rotation KL"/>
    <d v="2023-10-01T00:00:00"/>
    <s v="FY 2023-24"/>
    <n v="140.18"/>
    <n v="5700"/>
    <n v="799026"/>
    <n v="5756.51"/>
    <n v="806947.57180000003"/>
    <n v="129.57"/>
    <n v="746633"/>
    <n v="0"/>
    <n v="0"/>
    <n v="129.57"/>
    <n v="746633"/>
  </r>
  <r>
    <x v="4"/>
    <x v="2"/>
    <n v="3609"/>
    <x v="132"/>
    <s v="B"/>
    <s v="Gold &amp; Diamond Rotation KL"/>
    <d v="2023-10-01T00:00:00"/>
    <s v="FY 2023-24"/>
    <n v="140.18"/>
    <n v="5700"/>
    <n v="799026"/>
    <n v="5756.51"/>
    <n v="806947.57180000003"/>
    <n v="121.68"/>
    <n v="701692"/>
    <n v="0"/>
    <n v="0"/>
    <n v="121.68"/>
    <n v="701692"/>
  </r>
  <r>
    <x v="4"/>
    <x v="2"/>
    <n v="3675"/>
    <x v="133"/>
    <s v="B"/>
    <s v="Gold &amp; Diamond Rotation KL"/>
    <d v="2023-10-01T00:00:00"/>
    <s v="FY 2023-24"/>
    <n v="140.18"/>
    <n v="5700"/>
    <n v="799026"/>
    <n v="5756.51"/>
    <n v="806947.57180000003"/>
    <n v="0"/>
    <n v="0"/>
    <n v="0"/>
    <n v="0"/>
    <n v="0"/>
    <n v="0"/>
  </r>
  <r>
    <x v="4"/>
    <x v="2"/>
    <n v="2789"/>
    <x v="134"/>
    <s v="B"/>
    <s v="Gold &amp; Diamond Rotation KL"/>
    <d v="2023-10-01T00:00:00"/>
    <s v="FY 2023-24"/>
    <n v="140.18"/>
    <n v="5700"/>
    <n v="799026"/>
    <n v="5756.51"/>
    <n v="806947.57180000003"/>
    <n v="120.95"/>
    <n v="697862"/>
    <n v="0"/>
    <n v="0"/>
    <n v="120.95"/>
    <n v="697862"/>
  </r>
  <r>
    <x v="4"/>
    <x v="2"/>
    <n v="3633"/>
    <x v="135"/>
    <s v="B"/>
    <s v="Gold &amp; Diamond Rotation KL"/>
    <d v="2023-10-01T00:00:00"/>
    <s v="FY 2023-24"/>
    <n v="140.18"/>
    <n v="5700"/>
    <n v="799026"/>
    <n v="5756.51"/>
    <n v="806947.57180000003"/>
    <n v="99.03"/>
    <n v="566579.99"/>
    <n v="0"/>
    <n v="0"/>
    <n v="99.03"/>
    <n v="566579.99"/>
  </r>
  <r>
    <x v="4"/>
    <x v="2"/>
    <n v="3618"/>
    <x v="136"/>
    <s v="B"/>
    <s v="Gold &amp; Diamond Rotation KL"/>
    <d v="2023-10-01T00:00:00"/>
    <s v="FY 2023-24"/>
    <n v="140.18"/>
    <n v="5700"/>
    <n v="799026"/>
    <n v="5756.51"/>
    <n v="806947.57180000003"/>
    <n v="129.13"/>
    <n v="740662"/>
    <n v="0"/>
    <n v="0"/>
    <n v="129.13"/>
    <n v="740662"/>
  </r>
  <r>
    <x v="4"/>
    <x v="2"/>
    <n v="4656"/>
    <x v="137"/>
    <s v="A"/>
    <s v="Gold &amp; Diamond Rotation KL"/>
    <d v="2023-10-01T00:00:00"/>
    <s v="FY 2023-24"/>
    <n v="168.23"/>
    <n v="5700"/>
    <n v="958911"/>
    <n v="5756.51"/>
    <n v="968417.67729999998"/>
    <n v="165.37"/>
    <n v="948452.16"/>
    <n v="0"/>
    <n v="0"/>
    <n v="165.37"/>
    <n v="948452.16"/>
  </r>
  <r>
    <x v="4"/>
    <x v="2"/>
    <n v="4487"/>
    <x v="138"/>
    <s v="A"/>
    <s v="Gold &amp; Diamond Rotation KL"/>
    <d v="2023-10-01T00:00:00"/>
    <s v="FY 2023-24"/>
    <n v="168.23"/>
    <n v="5700"/>
    <n v="958911"/>
    <n v="5756.51"/>
    <n v="968417.67729999998"/>
    <n v="113.18"/>
    <n v="652771.99"/>
    <n v="0"/>
    <n v="0"/>
    <n v="113.18"/>
    <n v="652771.99"/>
  </r>
  <r>
    <x v="4"/>
    <x v="2"/>
    <n v="4409"/>
    <x v="139"/>
    <s v="A"/>
    <s v="Gold &amp; Diamond Rotation KL"/>
    <d v="2023-10-01T00:00:00"/>
    <s v="FY 2023-24"/>
    <n v="168.23"/>
    <n v="5700"/>
    <n v="958911"/>
    <n v="5756.51"/>
    <n v="968417.67729999998"/>
    <n v="121.19"/>
    <n v="698745.99"/>
    <n v="0"/>
    <n v="0"/>
    <n v="121.19"/>
    <n v="698745.99"/>
  </r>
  <r>
    <x v="4"/>
    <x v="2"/>
    <n v="3662"/>
    <x v="140"/>
    <s v="A"/>
    <s v="Gold &amp; Diamond Rotation KL"/>
    <d v="2023-10-01T00:00:00"/>
    <s v="FY 2023-24"/>
    <n v="168.23"/>
    <n v="5700"/>
    <n v="958911"/>
    <n v="5756.51"/>
    <n v="968417.67729999998"/>
    <n v="68.62"/>
    <n v="393796"/>
    <n v="0"/>
    <n v="0"/>
    <n v="68.62"/>
    <n v="393796"/>
  </r>
  <r>
    <x v="4"/>
    <x v="2"/>
    <n v="3632"/>
    <x v="141"/>
    <s v="A"/>
    <s v="Gold &amp; Diamond Rotation KL"/>
    <d v="2023-10-01T00:00:00"/>
    <s v="FY 2023-24"/>
    <n v="168.23"/>
    <n v="5700"/>
    <n v="958911"/>
    <n v="5756.51"/>
    <n v="968417.67729999998"/>
    <n v="8.01"/>
    <n v="46095"/>
    <n v="0"/>
    <n v="0"/>
    <n v="8.01"/>
    <n v="46095"/>
  </r>
  <r>
    <x v="4"/>
    <x v="2"/>
    <n v="3636"/>
    <x v="142"/>
    <s v="A"/>
    <s v="Gold &amp; Diamond Rotation KL"/>
    <d v="2023-10-01T00:00:00"/>
    <s v="FY 2023-24"/>
    <n v="168.23"/>
    <n v="5700"/>
    <n v="958911"/>
    <n v="5756.51"/>
    <n v="968417.67729999998"/>
    <n v="97.55"/>
    <n v="564334"/>
    <n v="0"/>
    <n v="0"/>
    <n v="97.55"/>
    <n v="564334"/>
  </r>
  <r>
    <x v="4"/>
    <x v="3"/>
    <n v="4973"/>
    <x v="122"/>
    <s v="C"/>
    <s v="Gold &amp; Diamond Rotation KL"/>
    <d v="2023-10-01T00:00:00"/>
    <s v="FY 2023-24"/>
    <n v="10.1"/>
    <n v="75000"/>
    <n v="757500"/>
    <n v="75382.31"/>
    <n v="761361.33100000001"/>
    <n v="0.81"/>
    <n v="61260"/>
    <n v="0"/>
    <n v="0"/>
    <n v="0.81"/>
    <n v="61260"/>
  </r>
  <r>
    <x v="4"/>
    <x v="3"/>
    <n v="4730"/>
    <x v="123"/>
    <s v="C"/>
    <s v="Gold &amp; Diamond Rotation KL"/>
    <d v="2023-10-01T00:00:00"/>
    <s v="FY 2023-24"/>
    <n v="10.1"/>
    <n v="75000"/>
    <n v="757500"/>
    <n v="75382.31"/>
    <n v="761361.33100000001"/>
    <n v="0.9"/>
    <n v="67500"/>
    <n v="0"/>
    <n v="0"/>
    <n v="0.9"/>
    <n v="67500"/>
  </r>
  <r>
    <x v="4"/>
    <x v="3"/>
    <n v="4133"/>
    <x v="124"/>
    <s v="C"/>
    <s v="Gold &amp; Diamond Rotation KL"/>
    <d v="2023-10-01T00:00:00"/>
    <s v="FY 2023-24"/>
    <n v="10.1"/>
    <n v="75000"/>
    <n v="757500"/>
    <n v="75382.31"/>
    <n v="761361.33100000001"/>
    <n v="0.46"/>
    <n v="34500"/>
    <n v="0"/>
    <n v="0"/>
    <n v="0.46"/>
    <n v="34500"/>
  </r>
  <r>
    <x v="4"/>
    <x v="3"/>
    <n v="4634"/>
    <x v="125"/>
    <s v="C"/>
    <s v="Gold &amp; Diamond Rotation KL"/>
    <d v="2023-10-01T00:00:00"/>
    <s v="FY 2023-24"/>
    <n v="10.1"/>
    <n v="75000"/>
    <n v="757500"/>
    <n v="75382.31"/>
    <n v="761361.33100000001"/>
    <n v="0.69"/>
    <n v="51750"/>
    <n v="0"/>
    <n v="0"/>
    <n v="0.69"/>
    <n v="51750"/>
  </r>
  <r>
    <x v="4"/>
    <x v="3"/>
    <n v="3634"/>
    <x v="126"/>
    <s v="B"/>
    <s v="Gold &amp; Diamond Rotation KL"/>
    <d v="2023-10-01T00:00:00"/>
    <s v="FY 2023-24"/>
    <n v="12.62"/>
    <n v="75000"/>
    <n v="946500"/>
    <n v="75382.31"/>
    <n v="951324.75219999999"/>
    <n v="1.44"/>
    <n v="108000"/>
    <n v="0"/>
    <n v="0"/>
    <n v="1.44"/>
    <n v="108000"/>
  </r>
  <r>
    <x v="4"/>
    <x v="3"/>
    <n v="4889"/>
    <x v="127"/>
    <s v="B"/>
    <s v="Gold &amp; Diamond Rotation KL"/>
    <d v="2023-10-01T00:00:00"/>
    <s v="FY 2023-24"/>
    <n v="12.62"/>
    <n v="75000"/>
    <n v="946500"/>
    <n v="75382.31"/>
    <n v="951324.75219999999"/>
    <n v="1.98"/>
    <n v="146010"/>
    <n v="0.04"/>
    <n v="3000"/>
    <n v="1.94"/>
    <n v="146010"/>
  </r>
  <r>
    <x v="4"/>
    <x v="3"/>
    <n v="4890"/>
    <x v="128"/>
    <s v="B"/>
    <s v="Gold &amp; Diamond Rotation KL"/>
    <d v="2023-10-01T00:00:00"/>
    <s v="FY 2023-24"/>
    <n v="12.62"/>
    <n v="75000"/>
    <n v="946500"/>
    <n v="75382.31"/>
    <n v="951324.75219999999"/>
    <n v="0"/>
    <n v="0"/>
    <n v="0"/>
    <n v="0"/>
    <n v="0"/>
    <n v="0"/>
  </r>
  <r>
    <x v="4"/>
    <x v="3"/>
    <n v="4727"/>
    <x v="129"/>
    <s v="B"/>
    <s v="Gold &amp; Diamond Rotation KL"/>
    <d v="2023-10-01T00:00:00"/>
    <s v="FY 2023-24"/>
    <n v="12.62"/>
    <n v="75000"/>
    <n v="946500"/>
    <n v="75382.31"/>
    <n v="951324.75219999999"/>
    <n v="0.59"/>
    <n v="44250"/>
    <n v="0"/>
    <n v="0"/>
    <n v="0.59"/>
    <n v="44250"/>
  </r>
  <r>
    <x v="4"/>
    <x v="3"/>
    <n v="4633"/>
    <x v="130"/>
    <s v="B"/>
    <s v="Gold &amp; Diamond Rotation KL"/>
    <d v="2023-10-01T00:00:00"/>
    <s v="FY 2023-24"/>
    <n v="12.62"/>
    <n v="75000"/>
    <n v="946500"/>
    <n v="75382.31"/>
    <n v="951324.75219999999"/>
    <n v="0.34"/>
    <n v="25500"/>
    <n v="0"/>
    <n v="0"/>
    <n v="0.34"/>
    <n v="25500"/>
  </r>
  <r>
    <x v="4"/>
    <x v="3"/>
    <n v="3652"/>
    <x v="131"/>
    <s v="B"/>
    <s v="Gold &amp; Diamond Rotation KL"/>
    <d v="2023-10-01T00:00:00"/>
    <s v="FY 2023-24"/>
    <n v="12.62"/>
    <n v="75000"/>
    <n v="946500"/>
    <n v="75382.31"/>
    <n v="951324.75219999999"/>
    <n v="1.33"/>
    <n v="99750"/>
    <n v="0"/>
    <n v="0"/>
    <n v="1.33"/>
    <n v="99750"/>
  </r>
  <r>
    <x v="4"/>
    <x v="3"/>
    <n v="3609"/>
    <x v="132"/>
    <s v="B"/>
    <s v="Gold &amp; Diamond Rotation KL"/>
    <d v="2023-10-01T00:00:00"/>
    <s v="FY 2023-24"/>
    <n v="12.62"/>
    <n v="75000"/>
    <n v="946500"/>
    <n v="75382.31"/>
    <n v="951324.75219999999"/>
    <n v="0.46"/>
    <n v="34500"/>
    <n v="0"/>
    <n v="0"/>
    <n v="0.46"/>
    <n v="34500"/>
  </r>
  <r>
    <x v="4"/>
    <x v="3"/>
    <n v="3675"/>
    <x v="133"/>
    <s v="B"/>
    <s v="Gold &amp; Diamond Rotation KL"/>
    <d v="2023-10-01T00:00:00"/>
    <s v="FY 2023-24"/>
    <n v="12.62"/>
    <n v="75000"/>
    <n v="946500"/>
    <n v="75382.31"/>
    <n v="951324.75219999999"/>
    <n v="0"/>
    <n v="0"/>
    <n v="0"/>
    <n v="0"/>
    <n v="0"/>
    <n v="0"/>
  </r>
  <r>
    <x v="4"/>
    <x v="3"/>
    <n v="2789"/>
    <x v="134"/>
    <s v="B"/>
    <s v="Gold &amp; Diamond Rotation KL"/>
    <d v="2023-10-01T00:00:00"/>
    <s v="FY 2023-24"/>
    <n v="12.62"/>
    <n v="75000"/>
    <n v="946500"/>
    <n v="75382.31"/>
    <n v="951324.75219999999"/>
    <n v="2.08"/>
    <n v="156000"/>
    <n v="0"/>
    <n v="0"/>
    <n v="2.08"/>
    <n v="156000"/>
  </r>
  <r>
    <x v="4"/>
    <x v="3"/>
    <n v="3633"/>
    <x v="135"/>
    <s v="B"/>
    <s v="Gold &amp; Diamond Rotation KL"/>
    <d v="2023-10-01T00:00:00"/>
    <s v="FY 2023-24"/>
    <n v="12.62"/>
    <n v="75000"/>
    <n v="946500"/>
    <n v="75382.31"/>
    <n v="951324.75219999999"/>
    <n v="0.62"/>
    <n v="46500"/>
    <n v="0"/>
    <n v="0"/>
    <n v="0.62"/>
    <n v="46500"/>
  </r>
  <r>
    <x v="4"/>
    <x v="3"/>
    <n v="3618"/>
    <x v="136"/>
    <s v="B"/>
    <s v="Gold &amp; Diamond Rotation KL"/>
    <d v="2023-10-01T00:00:00"/>
    <s v="FY 2023-24"/>
    <n v="12.62"/>
    <n v="75000"/>
    <n v="946500"/>
    <n v="75382.31"/>
    <n v="951324.75219999999"/>
    <n v="0"/>
    <n v="0"/>
    <n v="0"/>
    <n v="0"/>
    <n v="0"/>
    <n v="0"/>
  </r>
  <r>
    <x v="4"/>
    <x v="3"/>
    <n v="4656"/>
    <x v="137"/>
    <s v="A"/>
    <s v="Gold &amp; Diamond Rotation KL"/>
    <d v="2023-10-01T00:00:00"/>
    <s v="FY 2023-24"/>
    <n v="15.14"/>
    <n v="75000"/>
    <n v="1135500"/>
    <n v="75382.31"/>
    <n v="1141288.1734"/>
    <n v="0"/>
    <n v="0"/>
    <n v="0"/>
    <n v="0"/>
    <n v="0"/>
    <n v="0"/>
  </r>
  <r>
    <x v="4"/>
    <x v="3"/>
    <n v="4487"/>
    <x v="138"/>
    <s v="A"/>
    <s v="Gold &amp; Diamond Rotation KL"/>
    <d v="2023-10-01T00:00:00"/>
    <s v="FY 2023-24"/>
    <n v="15.14"/>
    <n v="75000"/>
    <n v="1135500"/>
    <n v="75382.31"/>
    <n v="1141288.1734"/>
    <n v="1.05"/>
    <n v="80750"/>
    <n v="0"/>
    <n v="0"/>
    <n v="1.05"/>
    <n v="80750"/>
  </r>
  <r>
    <x v="4"/>
    <x v="3"/>
    <n v="4409"/>
    <x v="139"/>
    <s v="A"/>
    <s v="Gold &amp; Diamond Rotation KL"/>
    <d v="2023-10-01T00:00:00"/>
    <s v="FY 2023-24"/>
    <n v="15.14"/>
    <n v="75000"/>
    <n v="1135500"/>
    <n v="75382.31"/>
    <n v="1141288.1734"/>
    <n v="2.42"/>
    <n v="173750"/>
    <n v="0.13"/>
    <n v="9750"/>
    <n v="2.29"/>
    <n v="173750"/>
  </r>
  <r>
    <x v="4"/>
    <x v="3"/>
    <n v="3662"/>
    <x v="140"/>
    <s v="A"/>
    <s v="Gold &amp; Diamond Rotation KL"/>
    <d v="2023-10-01T00:00:00"/>
    <s v="FY 2023-24"/>
    <n v="15.14"/>
    <n v="75000"/>
    <n v="1135500"/>
    <n v="75382.31"/>
    <n v="1141288.1734"/>
    <n v="6.05"/>
    <n v="458150"/>
    <n v="0"/>
    <n v="0"/>
    <n v="6.05"/>
    <n v="458150"/>
  </r>
  <r>
    <x v="4"/>
    <x v="3"/>
    <n v="3632"/>
    <x v="141"/>
    <s v="A"/>
    <s v="Gold &amp; Diamond Rotation KL"/>
    <d v="2023-10-01T00:00:00"/>
    <s v="FY 2023-24"/>
    <n v="15.14"/>
    <n v="75000"/>
    <n v="1135500"/>
    <n v="75382.31"/>
    <n v="1141288.1734"/>
    <n v="3.23"/>
    <n v="242250"/>
    <n v="0"/>
    <n v="0"/>
    <n v="3.23"/>
    <n v="242250"/>
  </r>
  <r>
    <x v="4"/>
    <x v="3"/>
    <n v="3636"/>
    <x v="142"/>
    <s v="A"/>
    <s v="Gold &amp; Diamond Rotation KL"/>
    <d v="2023-10-01T00:00:00"/>
    <s v="FY 2023-24"/>
    <n v="15.14"/>
    <n v="75000"/>
    <n v="1135500"/>
    <n v="75382.31"/>
    <n v="1141288.1734"/>
    <n v="0.19"/>
    <n v="14250"/>
    <n v="0"/>
    <n v="0"/>
    <n v="0.19"/>
    <n v="14250"/>
  </r>
  <r>
    <x v="4"/>
    <x v="4"/>
    <n v="4973"/>
    <x v="122"/>
    <s v="C"/>
    <s v="Gold &amp; Diamond Rotation KL"/>
    <d v="2023-10-01T00:00:00"/>
    <s v="FY 2023-24"/>
    <n v="14955.63"/>
    <n v="1"/>
    <n v="14955.63"/>
    <n v="1"/>
    <n v="14955.63"/>
    <n v="2320.96"/>
    <n v="2257.2600000000002"/>
    <n v="0.13"/>
    <n v="63.7"/>
    <n v="2320.83"/>
    <n v="2257.2600000000002"/>
  </r>
  <r>
    <x v="4"/>
    <x v="4"/>
    <n v="4730"/>
    <x v="123"/>
    <s v="C"/>
    <s v="Gold &amp; Diamond Rotation KL"/>
    <d v="2023-10-01T00:00:00"/>
    <s v="FY 2023-24"/>
    <n v="14955.63"/>
    <n v="1"/>
    <n v="14955.63"/>
    <n v="1"/>
    <n v="14955.63"/>
    <n v="0"/>
    <n v="0"/>
    <n v="0"/>
    <n v="0"/>
    <n v="0"/>
    <n v="0"/>
  </r>
  <r>
    <x v="4"/>
    <x v="4"/>
    <n v="4133"/>
    <x v="124"/>
    <s v="C"/>
    <s v="Gold &amp; Diamond Rotation KL"/>
    <d v="2023-10-01T00:00:00"/>
    <s v="FY 2023-24"/>
    <n v="14955.63"/>
    <n v="1"/>
    <n v="14955.63"/>
    <n v="1"/>
    <n v="14955.63"/>
    <n v="1624.8"/>
    <n v="1624.8"/>
    <n v="0"/>
    <n v="0"/>
    <n v="1624.8"/>
    <n v="1624.8"/>
  </r>
  <r>
    <x v="4"/>
    <x v="4"/>
    <n v="4634"/>
    <x v="125"/>
    <s v="C"/>
    <s v="Gold &amp; Diamond Rotation KL"/>
    <d v="2023-10-01T00:00:00"/>
    <s v="FY 2023-24"/>
    <n v="14955.63"/>
    <n v="1"/>
    <n v="14955.63"/>
    <n v="1"/>
    <n v="14955.63"/>
    <n v="926.1"/>
    <n v="926.1"/>
    <n v="0"/>
    <n v="0"/>
    <n v="926.1"/>
    <n v="926.1"/>
  </r>
  <r>
    <x v="4"/>
    <x v="4"/>
    <n v="3634"/>
    <x v="126"/>
    <s v="B"/>
    <s v="Gold &amp; Diamond Rotation KL"/>
    <d v="2023-10-01T00:00:00"/>
    <s v="FY 2023-24"/>
    <n v="18690.330000000002"/>
    <n v="1"/>
    <n v="18690.330000000002"/>
    <n v="1"/>
    <n v="18690.330000000002"/>
    <n v="539"/>
    <n v="539"/>
    <n v="0"/>
    <n v="0"/>
    <n v="539"/>
    <n v="539"/>
  </r>
  <r>
    <x v="4"/>
    <x v="4"/>
    <n v="4889"/>
    <x v="127"/>
    <s v="B"/>
    <s v="Gold &amp; Diamond Rotation KL"/>
    <d v="2023-10-01T00:00:00"/>
    <s v="FY 2023-24"/>
    <n v="18690.330000000002"/>
    <n v="1"/>
    <n v="18690.330000000002"/>
    <n v="1"/>
    <n v="18690.330000000002"/>
    <n v="539.6"/>
    <n v="539.6"/>
    <n v="0"/>
    <n v="0"/>
    <n v="539.6"/>
    <n v="539.6"/>
  </r>
  <r>
    <x v="4"/>
    <x v="4"/>
    <n v="4890"/>
    <x v="128"/>
    <s v="B"/>
    <s v="Gold &amp; Diamond Rotation KL"/>
    <d v="2023-10-01T00:00:00"/>
    <s v="FY 2023-24"/>
    <n v="18690.330000000002"/>
    <n v="1"/>
    <n v="18690.330000000002"/>
    <n v="1"/>
    <n v="18690.330000000002"/>
    <n v="5246"/>
    <n v="5246"/>
    <n v="0"/>
    <n v="0"/>
    <n v="5246"/>
    <n v="5246"/>
  </r>
  <r>
    <x v="4"/>
    <x v="4"/>
    <n v="4727"/>
    <x v="129"/>
    <s v="B"/>
    <s v="Gold &amp; Diamond Rotation KL"/>
    <d v="2023-10-01T00:00:00"/>
    <s v="FY 2023-24"/>
    <n v="18690.330000000002"/>
    <n v="1"/>
    <n v="18690.330000000002"/>
    <n v="1"/>
    <n v="18690.330000000002"/>
    <n v="701.94"/>
    <n v="701.94"/>
    <n v="0"/>
    <n v="0"/>
    <n v="701.94"/>
    <n v="701.94"/>
  </r>
  <r>
    <x v="4"/>
    <x v="4"/>
    <n v="4633"/>
    <x v="130"/>
    <s v="B"/>
    <s v="Gold &amp; Diamond Rotation KL"/>
    <d v="2023-10-01T00:00:00"/>
    <s v="FY 2023-24"/>
    <n v="18690.330000000002"/>
    <n v="1"/>
    <n v="18690.330000000002"/>
    <n v="1"/>
    <n v="18690.330000000002"/>
    <n v="1870"/>
    <n v="1870"/>
    <n v="0"/>
    <n v="0"/>
    <n v="1870"/>
    <n v="1870"/>
  </r>
  <r>
    <x v="4"/>
    <x v="4"/>
    <n v="3652"/>
    <x v="131"/>
    <s v="B"/>
    <s v="Gold &amp; Diamond Rotation KL"/>
    <d v="2023-10-01T00:00:00"/>
    <s v="FY 2023-24"/>
    <n v="18690.330000000002"/>
    <n v="1"/>
    <n v="18690.330000000002"/>
    <n v="1"/>
    <n v="18690.330000000002"/>
    <n v="62362.77"/>
    <n v="62362.77"/>
    <n v="0"/>
    <n v="0"/>
    <n v="62362.77"/>
    <n v="62362.77"/>
  </r>
  <r>
    <x v="4"/>
    <x v="4"/>
    <n v="3609"/>
    <x v="132"/>
    <s v="B"/>
    <s v="Gold &amp; Diamond Rotation KL"/>
    <d v="2023-10-01T00:00:00"/>
    <s v="FY 2023-24"/>
    <n v="18690.330000000002"/>
    <n v="1"/>
    <n v="18690.330000000002"/>
    <n v="1"/>
    <n v="18690.330000000002"/>
    <n v="1638.78"/>
    <n v="1638.78"/>
    <n v="0"/>
    <n v="0"/>
    <n v="1638.78"/>
    <n v="1638.78"/>
  </r>
  <r>
    <x v="4"/>
    <x v="4"/>
    <n v="3675"/>
    <x v="133"/>
    <s v="B"/>
    <s v="Gold &amp; Diamond Rotation KL"/>
    <d v="2023-10-01T00:00:00"/>
    <s v="FY 2023-24"/>
    <n v="18690.330000000002"/>
    <n v="1"/>
    <n v="18690.330000000002"/>
    <n v="1"/>
    <n v="18690.330000000002"/>
    <n v="0"/>
    <n v="-108"/>
    <n v="0.02"/>
    <n v="108"/>
    <n v="-0.02"/>
    <n v="-108"/>
  </r>
  <r>
    <x v="4"/>
    <x v="4"/>
    <n v="2789"/>
    <x v="134"/>
    <s v="B"/>
    <s v="Gold &amp; Diamond Rotation KL"/>
    <d v="2023-10-01T00:00:00"/>
    <s v="FY 2023-24"/>
    <n v="18690.330000000002"/>
    <n v="1"/>
    <n v="18690.330000000002"/>
    <n v="1"/>
    <n v="18690.330000000002"/>
    <n v="1058.4000000000001"/>
    <n v="1058.4000000000001"/>
    <n v="0"/>
    <n v="0"/>
    <n v="1058.4000000000001"/>
    <n v="1058.4000000000001"/>
  </r>
  <r>
    <x v="4"/>
    <x v="4"/>
    <n v="3633"/>
    <x v="135"/>
    <s v="B"/>
    <s v="Gold &amp; Diamond Rotation KL"/>
    <d v="2023-10-01T00:00:00"/>
    <s v="FY 2023-24"/>
    <n v="18690.330000000002"/>
    <n v="1"/>
    <n v="18690.330000000002"/>
    <n v="1"/>
    <n v="18690.330000000002"/>
    <n v="4150.1000000000004"/>
    <n v="4150.1000000000004"/>
    <n v="0"/>
    <n v="0"/>
    <n v="4150.1000000000004"/>
    <n v="4150.1000000000004"/>
  </r>
  <r>
    <x v="4"/>
    <x v="4"/>
    <n v="3618"/>
    <x v="136"/>
    <s v="B"/>
    <s v="Gold &amp; Diamond Rotation KL"/>
    <d v="2023-10-01T00:00:00"/>
    <s v="FY 2023-24"/>
    <n v="18690.330000000002"/>
    <n v="1"/>
    <n v="18690.330000000002"/>
    <n v="1"/>
    <n v="18690.330000000002"/>
    <n v="485.1"/>
    <n v="485.1"/>
    <n v="0"/>
    <n v="0"/>
    <n v="485.1"/>
    <n v="485.1"/>
  </r>
  <r>
    <x v="4"/>
    <x v="4"/>
    <n v="4656"/>
    <x v="137"/>
    <s v="A"/>
    <s v="Gold &amp; Diamond Rotation KL"/>
    <d v="2023-10-01T00:00:00"/>
    <s v="FY 2023-24"/>
    <n v="22430.639999999999"/>
    <n v="1"/>
    <n v="22430.639999999999"/>
    <n v="1"/>
    <n v="22430.639999999999"/>
    <n v="2317"/>
    <n v="2317"/>
    <n v="0"/>
    <n v="0"/>
    <n v="2317"/>
    <n v="2317"/>
  </r>
  <r>
    <x v="4"/>
    <x v="4"/>
    <n v="4487"/>
    <x v="138"/>
    <s v="A"/>
    <s v="Gold &amp; Diamond Rotation KL"/>
    <d v="2023-10-01T00:00:00"/>
    <s v="FY 2023-24"/>
    <n v="22430.639999999999"/>
    <n v="1"/>
    <n v="22430.639999999999"/>
    <n v="1"/>
    <n v="22430.639999999999"/>
    <n v="1878.4"/>
    <n v="1878.4"/>
    <n v="0"/>
    <n v="0"/>
    <n v="1878.4"/>
    <n v="1878.4"/>
  </r>
  <r>
    <x v="4"/>
    <x v="4"/>
    <n v="4409"/>
    <x v="139"/>
    <s v="A"/>
    <s v="Gold &amp; Diamond Rotation KL"/>
    <d v="2023-10-01T00:00:00"/>
    <s v="FY 2023-24"/>
    <n v="22430.639999999999"/>
    <n v="1"/>
    <n v="22430.639999999999"/>
    <n v="1"/>
    <n v="22430.639999999999"/>
    <n v="1319.4"/>
    <n v="1319.4"/>
    <n v="0"/>
    <n v="0"/>
    <n v="1319.4"/>
    <n v="1319.4"/>
  </r>
  <r>
    <x v="4"/>
    <x v="4"/>
    <n v="3662"/>
    <x v="140"/>
    <s v="A"/>
    <s v="Gold &amp; Diamond Rotation KL"/>
    <d v="2023-10-01T00:00:00"/>
    <s v="FY 2023-24"/>
    <n v="22430.639999999999"/>
    <n v="1"/>
    <n v="22430.639999999999"/>
    <n v="1"/>
    <n v="22430.639999999999"/>
    <n v="2000.4"/>
    <n v="2000.4"/>
    <n v="0"/>
    <n v="0"/>
    <n v="2000.4"/>
    <n v="2000.4"/>
  </r>
  <r>
    <x v="4"/>
    <x v="4"/>
    <n v="3632"/>
    <x v="141"/>
    <s v="A"/>
    <s v="Gold &amp; Diamond Rotation KL"/>
    <d v="2023-10-01T00:00:00"/>
    <s v="FY 2023-24"/>
    <n v="22430.639999999999"/>
    <n v="1"/>
    <n v="22430.639999999999"/>
    <n v="1"/>
    <n v="22430.639999999999"/>
    <n v="592.9"/>
    <n v="592.9"/>
    <n v="0"/>
    <n v="0"/>
    <n v="592.9"/>
    <n v="592.9"/>
  </r>
  <r>
    <x v="4"/>
    <x v="4"/>
    <n v="3636"/>
    <x v="142"/>
    <s v="A"/>
    <s v="Gold &amp; Diamond Rotation KL"/>
    <d v="2023-10-01T00:00:00"/>
    <s v="FY 2023-24"/>
    <n v="22430.639999999999"/>
    <n v="1"/>
    <n v="22430.639999999999"/>
    <n v="1"/>
    <n v="22430.639999999999"/>
    <n v="39.200000000000003"/>
    <n v="39.200000000000003"/>
    <n v="0"/>
    <n v="0"/>
    <n v="39.200000000000003"/>
    <n v="39.200000000000003"/>
  </r>
  <r>
    <x v="4"/>
    <x v="5"/>
    <n v="4327"/>
    <x v="143"/>
    <s v="C"/>
    <s v="Silver - Kolhapur"/>
    <d v="2023-10-01T00:00:00"/>
    <s v="FY 2023-24"/>
    <n v="400.07"/>
    <n v="60"/>
    <n v="24004.2"/>
    <n v="84.18"/>
    <n v="33677.892599999999"/>
    <n v="60.28"/>
    <n v="4320.3599999999997"/>
    <n v="0"/>
    <n v="0"/>
    <n v="60.28"/>
    <n v="4320.3599999999997"/>
  </r>
  <r>
    <x v="4"/>
    <x v="5"/>
    <n v="3658"/>
    <x v="144"/>
    <s v="B"/>
    <s v="Silver - Kolhapur"/>
    <d v="2023-10-01T00:00:00"/>
    <s v="FY 2023-24"/>
    <n v="499.97"/>
    <n v="60"/>
    <n v="29998.2"/>
    <n v="84.18"/>
    <n v="42087.474600000001"/>
    <n v="21.37"/>
    <n v="1492"/>
    <n v="0"/>
    <n v="0"/>
    <n v="21.37"/>
    <n v="1492"/>
  </r>
  <r>
    <x v="4"/>
    <x v="5"/>
    <n v="4908"/>
    <x v="145"/>
    <s v="B"/>
    <s v="Silver - Kolhapur"/>
    <d v="2023-10-01T00:00:00"/>
    <s v="FY 2023-24"/>
    <n v="499.97"/>
    <n v="60"/>
    <n v="29998.2"/>
    <n v="84.18"/>
    <n v="42087.474600000001"/>
    <n v="97.34"/>
    <n v="7008.72"/>
    <n v="0"/>
    <n v="0"/>
    <n v="97.34"/>
    <n v="7008.72"/>
  </r>
  <r>
    <x v="4"/>
    <x v="5"/>
    <n v="4689"/>
    <x v="146"/>
    <s v="B"/>
    <s v="Silver - Kolhapur"/>
    <d v="2023-10-01T00:00:00"/>
    <s v="FY 2023-24"/>
    <n v="499.97"/>
    <n v="60"/>
    <n v="29998.2"/>
    <n v="84.18"/>
    <n v="42087.474600000001"/>
    <n v="5"/>
    <n v="384"/>
    <n v="0"/>
    <n v="0"/>
    <n v="5"/>
    <n v="384"/>
  </r>
  <r>
    <x v="4"/>
    <x v="5"/>
    <n v="3654"/>
    <x v="147"/>
    <s v="A"/>
    <s v="Silver - Kolhapur"/>
    <d v="2023-10-01T00:00:00"/>
    <s v="FY 2023-24"/>
    <n v="600.02"/>
    <n v="60"/>
    <n v="36001.199999999997"/>
    <n v="84.18"/>
    <n v="50509.683599999997"/>
    <n v="0"/>
    <n v="0"/>
    <n v="0"/>
    <n v="0"/>
    <n v="0"/>
    <n v="0"/>
  </r>
  <r>
    <x v="4"/>
    <x v="6"/>
    <n v="4327"/>
    <x v="143"/>
    <s v="C"/>
    <s v="Silver - Kolhapur"/>
    <d v="2023-10-01T00:00:00"/>
    <s v="FY 2023-24"/>
    <n v="9601.58"/>
    <n v="70"/>
    <n v="672110.6"/>
    <n v="82.06"/>
    <n v="787905.65480000002"/>
    <n v="2707.11"/>
    <n v="203353.53"/>
    <n v="114.08"/>
    <n v="9679"/>
    <n v="2593.0300000000002"/>
    <n v="203353.53"/>
  </r>
  <r>
    <x v="4"/>
    <x v="6"/>
    <n v="3658"/>
    <x v="144"/>
    <s v="B"/>
    <s v="Silver - Kolhapur"/>
    <d v="2023-10-01T00:00:00"/>
    <s v="FY 2023-24"/>
    <n v="11999.28"/>
    <n v="70"/>
    <n v="839949.6"/>
    <n v="82.06"/>
    <n v="984660.91680000001"/>
    <n v="1458.37"/>
    <n v="120701.75999999999"/>
    <n v="0"/>
    <n v="0"/>
    <n v="1458.37"/>
    <n v="120701.75999999999"/>
  </r>
  <r>
    <x v="4"/>
    <x v="6"/>
    <n v="4908"/>
    <x v="145"/>
    <s v="B"/>
    <s v="Silver - Kolhapur"/>
    <d v="2023-10-01T00:00:00"/>
    <s v="FY 2023-24"/>
    <n v="11999.28"/>
    <n v="70"/>
    <n v="839949.6"/>
    <n v="82.06"/>
    <n v="984660.91680000001"/>
    <n v="839.1"/>
    <n v="73798.100000000006"/>
    <n v="5.0999999999999996"/>
    <n v="2499"/>
    <n v="834"/>
    <n v="73798.100000000006"/>
  </r>
  <r>
    <x v="4"/>
    <x v="6"/>
    <n v="4689"/>
    <x v="146"/>
    <s v="B"/>
    <s v="Silver - Kolhapur"/>
    <d v="2023-10-01T00:00:00"/>
    <s v="FY 2023-24"/>
    <n v="11999.28"/>
    <n v="70"/>
    <n v="839949.6"/>
    <n v="82.06"/>
    <n v="984660.91680000001"/>
    <n v="1645.12"/>
    <n v="138557.18"/>
    <n v="0"/>
    <n v="0"/>
    <n v="1645.12"/>
    <n v="138557.18"/>
  </r>
  <r>
    <x v="4"/>
    <x v="6"/>
    <n v="3654"/>
    <x v="147"/>
    <s v="A"/>
    <s v="Silver - Kolhapur"/>
    <d v="2023-10-01T00:00:00"/>
    <s v="FY 2023-24"/>
    <n v="14400.58"/>
    <n v="70"/>
    <n v="1008040.6"/>
    <n v="82.06"/>
    <n v="1181711.5948000001"/>
    <n v="1170.73"/>
    <n v="93171.28"/>
    <n v="0"/>
    <n v="0"/>
    <n v="1170.73"/>
    <n v="93171.28"/>
  </r>
  <r>
    <x v="5"/>
    <x v="0"/>
    <n v="4649"/>
    <x v="148"/>
    <s v="C"/>
    <s v="Gold &amp; Diamond Rotation ST"/>
    <d v="2023-10-01T00:00:00"/>
    <s v="FY 2023-24"/>
    <n v="108.91"/>
    <n v="6000"/>
    <n v="653460"/>
    <n v="5833.03"/>
    <n v="635275.29729999998"/>
    <n v="11.32"/>
    <n v="68644"/>
    <n v="0"/>
    <n v="0"/>
    <n v="11.32"/>
    <n v="68644"/>
  </r>
  <r>
    <x v="5"/>
    <x v="0"/>
    <n v="5128"/>
    <x v="149"/>
    <s v="B"/>
    <s v="Gold &amp; Diamond Rotation ST"/>
    <d v="2023-10-01T00:00:00"/>
    <s v="FY 2023-24"/>
    <n v="136.1"/>
    <n v="6000"/>
    <n v="816600"/>
    <n v="5833.03"/>
    <n v="793875.38300000003"/>
    <n v="4.72"/>
    <n v="29055"/>
    <n v="0"/>
    <n v="0"/>
    <n v="4.72"/>
    <n v="29055"/>
  </r>
  <r>
    <x v="5"/>
    <x v="0"/>
    <n v="5021"/>
    <x v="150"/>
    <s v="B"/>
    <s v="Gold &amp; Diamond Rotation ST"/>
    <d v="2023-10-01T00:00:00"/>
    <s v="FY 2023-24"/>
    <n v="136.1"/>
    <n v="6000"/>
    <n v="816600"/>
    <n v="5833.03"/>
    <n v="793875.38300000003"/>
    <n v="8.8000000000000007"/>
    <n v="55401"/>
    <n v="0"/>
    <n v="0"/>
    <n v="8.8000000000000007"/>
    <n v="55401"/>
  </r>
  <r>
    <x v="5"/>
    <x v="0"/>
    <n v="4980"/>
    <x v="151"/>
    <s v="B"/>
    <s v="Gold &amp; Diamond Rotation ST"/>
    <d v="2023-10-01T00:00:00"/>
    <s v="FY 2023-24"/>
    <n v="136.1"/>
    <n v="6000"/>
    <n v="816600"/>
    <n v="5833.03"/>
    <n v="793875.38300000003"/>
    <n v="15.37"/>
    <n v="83550"/>
    <n v="0"/>
    <n v="0"/>
    <n v="15.37"/>
    <n v="83550"/>
  </r>
  <r>
    <x v="5"/>
    <x v="0"/>
    <n v="4979"/>
    <x v="152"/>
    <s v="B"/>
    <s v="Gold &amp; Diamond Rotation ST"/>
    <d v="2023-10-01T00:00:00"/>
    <s v="FY 2023-24"/>
    <n v="136.1"/>
    <n v="6000"/>
    <n v="816600"/>
    <n v="5833.03"/>
    <n v="793875.38300000003"/>
    <n v="5.75"/>
    <n v="36774"/>
    <n v="0"/>
    <n v="0"/>
    <n v="5.75"/>
    <n v="36774"/>
  </r>
  <r>
    <x v="5"/>
    <x v="0"/>
    <n v="4976"/>
    <x v="153"/>
    <s v="B"/>
    <s v="Gold &amp; Diamond Rotation ST"/>
    <d v="2023-10-01T00:00:00"/>
    <s v="FY 2023-24"/>
    <n v="136.1"/>
    <n v="6000"/>
    <n v="816600"/>
    <n v="5833.03"/>
    <n v="793875.38300000003"/>
    <n v="31.15"/>
    <n v="192942"/>
    <n v="0"/>
    <n v="0"/>
    <n v="31.15"/>
    <n v="192942"/>
  </r>
  <r>
    <x v="5"/>
    <x v="0"/>
    <n v="4975"/>
    <x v="154"/>
    <s v="B"/>
    <s v="Gold &amp; Diamond Rotation ST"/>
    <d v="2023-10-01T00:00:00"/>
    <s v="FY 2023-24"/>
    <n v="136.1"/>
    <n v="6000"/>
    <n v="816600"/>
    <n v="5833.03"/>
    <n v="793875.38300000003"/>
    <n v="17.72"/>
    <n v="100014"/>
    <n v="0"/>
    <n v="0"/>
    <n v="17.72"/>
    <n v="100014"/>
  </r>
  <r>
    <x v="5"/>
    <x v="0"/>
    <n v="4936"/>
    <x v="155"/>
    <s v="B"/>
    <s v="Gold &amp; Diamond Rotation ST"/>
    <d v="2023-10-01T00:00:00"/>
    <s v="FY 2023-24"/>
    <n v="136.1"/>
    <n v="6000"/>
    <n v="816600"/>
    <n v="5833.03"/>
    <n v="793875.38300000003"/>
    <n v="28.05"/>
    <n v="154071"/>
    <n v="0"/>
    <n v="0"/>
    <n v="28.05"/>
    <n v="154071"/>
  </r>
  <r>
    <x v="5"/>
    <x v="0"/>
    <n v="4817"/>
    <x v="156"/>
    <s v="B"/>
    <s v="Gold &amp; Diamond Rotation ST"/>
    <d v="2023-10-01T00:00:00"/>
    <s v="FY 2023-24"/>
    <n v="136.1"/>
    <n v="6000"/>
    <n v="816600"/>
    <n v="5833.03"/>
    <n v="793875.38300000003"/>
    <n v="30.09"/>
    <n v="171775.41"/>
    <n v="0"/>
    <n v="0"/>
    <n v="30.09"/>
    <n v="171775.41"/>
  </r>
  <r>
    <x v="5"/>
    <x v="0"/>
    <n v="4654"/>
    <x v="157"/>
    <s v="B"/>
    <s v="Gold &amp; Diamond Rotation ST"/>
    <d v="2023-10-01T00:00:00"/>
    <s v="FY 2023-24"/>
    <n v="136.1"/>
    <n v="6000"/>
    <n v="816600"/>
    <n v="5833.03"/>
    <n v="793875.38300000003"/>
    <n v="0"/>
    <n v="0"/>
    <n v="0"/>
    <n v="0"/>
    <n v="0"/>
    <n v="0"/>
  </r>
  <r>
    <x v="5"/>
    <x v="0"/>
    <n v="2102"/>
    <x v="158"/>
    <s v="B"/>
    <s v="Gold &amp; Diamond Rotation ST"/>
    <d v="2023-10-01T00:00:00"/>
    <s v="FY 2023-24"/>
    <n v="136.1"/>
    <n v="6000"/>
    <n v="816600"/>
    <n v="5833.03"/>
    <n v="793875.38300000003"/>
    <n v="12.78"/>
    <n v="52327"/>
    <n v="4.13"/>
    <n v="26432"/>
    <n v="8.65"/>
    <n v="52327"/>
  </r>
  <r>
    <x v="5"/>
    <x v="0"/>
    <n v="4977"/>
    <x v="159"/>
    <s v="A"/>
    <s v="Gold &amp; Diamond Rotation ST"/>
    <d v="2023-10-01T00:00:00"/>
    <s v="FY 2023-24"/>
    <n v="163.34"/>
    <n v="6000"/>
    <n v="980040"/>
    <n v="5833.03"/>
    <n v="952767.1202"/>
    <n v="22.14"/>
    <n v="127486.8"/>
    <n v="0"/>
    <n v="0"/>
    <n v="22.14"/>
    <n v="127486.8"/>
  </r>
  <r>
    <x v="5"/>
    <x v="0"/>
    <n v="3213"/>
    <x v="160"/>
    <s v="A"/>
    <s v="Gold &amp; Diamond Rotation ST"/>
    <d v="2023-10-01T00:00:00"/>
    <s v="FY 2023-24"/>
    <n v="163.34"/>
    <n v="6000"/>
    <n v="980040"/>
    <n v="5833.03"/>
    <n v="952767.1202"/>
    <n v="54.03"/>
    <n v="306379"/>
    <n v="0"/>
    <n v="0"/>
    <n v="54.03"/>
    <n v="306379"/>
  </r>
  <r>
    <x v="5"/>
    <x v="0"/>
    <n v="4472"/>
    <x v="161"/>
    <s v="A"/>
    <s v="Gold &amp; Diamond Rotation ST"/>
    <d v="2023-10-01T00:00:00"/>
    <s v="FY 2023-24"/>
    <n v="163.34"/>
    <n v="6000"/>
    <n v="980040"/>
    <n v="5833.03"/>
    <n v="952767.1202"/>
    <n v="19.41"/>
    <n v="109504.99"/>
    <n v="0"/>
    <n v="0"/>
    <n v="19.41"/>
    <n v="109504.99"/>
  </r>
  <r>
    <x v="5"/>
    <x v="0"/>
    <n v="3720"/>
    <x v="162"/>
    <s v="A"/>
    <s v="Gold &amp; Diamond Rotation ST"/>
    <d v="2023-10-01T00:00:00"/>
    <s v="FY 2023-24"/>
    <n v="163.34"/>
    <n v="6000"/>
    <n v="980040"/>
    <n v="5833.03"/>
    <n v="952767.1202"/>
    <n v="6.73"/>
    <n v="41368"/>
    <n v="0"/>
    <n v="0"/>
    <n v="6.73"/>
    <n v="41368"/>
  </r>
  <r>
    <x v="5"/>
    <x v="0"/>
    <n v="3080"/>
    <x v="163"/>
    <s v="A"/>
    <s v="Gold &amp; Diamond Rotation ST"/>
    <d v="2023-10-01T00:00:00"/>
    <s v="FY 2023-24"/>
    <n v="163.34"/>
    <n v="6000"/>
    <n v="980040"/>
    <n v="5833.03"/>
    <n v="952767.1202"/>
    <n v="38.19"/>
    <n v="211941"/>
    <n v="0"/>
    <n v="0"/>
    <n v="38.19"/>
    <n v="211941"/>
  </r>
  <r>
    <x v="5"/>
    <x v="0"/>
    <n v="1944"/>
    <x v="164"/>
    <s v="A"/>
    <s v="Gold &amp; Diamond Rotation ST"/>
    <d v="2023-10-01T00:00:00"/>
    <s v="FY 2023-24"/>
    <n v="163.34"/>
    <n v="6000"/>
    <n v="980040"/>
    <n v="5833.03"/>
    <n v="952767.1202"/>
    <n v="10.66"/>
    <n v="63423"/>
    <n v="0"/>
    <n v="0"/>
    <n v="10.66"/>
    <n v="63423"/>
  </r>
  <r>
    <x v="5"/>
    <x v="0"/>
    <n v="2100"/>
    <x v="165"/>
    <s v="A"/>
    <s v="Gold &amp; Diamond Rotation ST"/>
    <d v="2023-10-01T00:00:00"/>
    <s v="FY 2023-24"/>
    <n v="163.34"/>
    <n v="6000"/>
    <n v="980040"/>
    <n v="5833.03"/>
    <n v="952767.1202"/>
    <n v="17.57"/>
    <n v="106820"/>
    <n v="0"/>
    <n v="0"/>
    <n v="17.57"/>
    <n v="106820"/>
  </r>
  <r>
    <x v="5"/>
    <x v="0"/>
    <n v="2798"/>
    <x v="166"/>
    <s v="A"/>
    <s v="Gold &amp; Diamond Rotation ST"/>
    <d v="2023-10-01T00:00:00"/>
    <s v="FY 2023-24"/>
    <n v="163.34"/>
    <n v="6000"/>
    <n v="980040"/>
    <n v="5833.03"/>
    <n v="952767.1202"/>
    <n v="39.28"/>
    <n v="238317.67"/>
    <n v="0"/>
    <n v="0"/>
    <n v="39.28"/>
    <n v="238317.67"/>
  </r>
  <r>
    <x v="5"/>
    <x v="0"/>
    <n v="2171"/>
    <x v="167"/>
    <s v="A"/>
    <s v="Gold &amp; Diamond Rotation ST"/>
    <d v="2023-10-01T00:00:00"/>
    <s v="FY 2023-24"/>
    <n v="163.34"/>
    <n v="6000"/>
    <n v="980040"/>
    <n v="5833.03"/>
    <n v="952767.1202"/>
    <n v="20.9"/>
    <n v="126919.01"/>
    <n v="0"/>
    <n v="0"/>
    <n v="20.9"/>
    <n v="126919.01"/>
  </r>
  <r>
    <x v="5"/>
    <x v="1"/>
    <n v="4649"/>
    <x v="148"/>
    <s v="C"/>
    <s v="Gold &amp; Diamond Rotation ST"/>
    <d v="2023-10-01T00:00:00"/>
    <s v="FY 2023-24"/>
    <n v="1296.51"/>
    <n v="6000"/>
    <n v="7779060"/>
    <n v="6082.87"/>
    <n v="7886501.7836999996"/>
    <n v="574.70000000000005"/>
    <n v="3514719.59"/>
    <n v="0"/>
    <n v="0"/>
    <n v="574.70000000000005"/>
    <n v="3514719.59"/>
  </r>
  <r>
    <x v="5"/>
    <x v="1"/>
    <n v="5128"/>
    <x v="149"/>
    <s v="B"/>
    <s v="Gold &amp; Diamond Rotation ST"/>
    <d v="2023-10-01T00:00:00"/>
    <s v="FY 2023-24"/>
    <n v="1620.28"/>
    <n v="6000"/>
    <n v="9721680"/>
    <n v="6082.87"/>
    <n v="9855952.6035999991"/>
    <n v="379.96"/>
    <n v="2318516.9900000002"/>
    <n v="0"/>
    <n v="0"/>
    <n v="379.96"/>
    <n v="2318516.9900000002"/>
  </r>
  <r>
    <x v="5"/>
    <x v="1"/>
    <n v="5021"/>
    <x v="150"/>
    <s v="B"/>
    <s v="Gold &amp; Diamond Rotation ST"/>
    <d v="2023-10-01T00:00:00"/>
    <s v="FY 2023-24"/>
    <n v="1620.28"/>
    <n v="6000"/>
    <n v="9721680"/>
    <n v="6082.87"/>
    <n v="9855952.6035999991"/>
    <n v="393.75"/>
    <n v="2390288.59"/>
    <n v="0"/>
    <n v="0"/>
    <n v="393.75"/>
    <n v="2390288.59"/>
  </r>
  <r>
    <x v="5"/>
    <x v="1"/>
    <n v="4980"/>
    <x v="151"/>
    <s v="B"/>
    <s v="Gold &amp; Diamond Rotation ST"/>
    <d v="2023-10-01T00:00:00"/>
    <s v="FY 2023-24"/>
    <n v="1620.28"/>
    <n v="6000"/>
    <n v="9721680"/>
    <n v="6082.87"/>
    <n v="9855952.6035999991"/>
    <n v="386.26"/>
    <n v="2263065.06"/>
    <n v="15.77"/>
    <n v="95540"/>
    <n v="370.49"/>
    <n v="2263065.06"/>
  </r>
  <r>
    <x v="5"/>
    <x v="1"/>
    <n v="4979"/>
    <x v="152"/>
    <s v="B"/>
    <s v="Gold &amp; Diamond Rotation ST"/>
    <d v="2023-10-01T00:00:00"/>
    <s v="FY 2023-24"/>
    <n v="1620.28"/>
    <n v="6000"/>
    <n v="9721680"/>
    <n v="6082.87"/>
    <n v="9855952.6035999991"/>
    <n v="774.22"/>
    <n v="4706594.79"/>
    <n v="0"/>
    <n v="0"/>
    <n v="774.22"/>
    <n v="4706594.79"/>
  </r>
  <r>
    <x v="5"/>
    <x v="1"/>
    <n v="4976"/>
    <x v="153"/>
    <s v="B"/>
    <s v="Gold &amp; Diamond Rotation ST"/>
    <d v="2023-10-01T00:00:00"/>
    <s v="FY 2023-24"/>
    <n v="1620.28"/>
    <n v="6000"/>
    <n v="9721680"/>
    <n v="6082.87"/>
    <n v="9855952.6035999991"/>
    <n v="563.76"/>
    <n v="3374928.7"/>
    <n v="8.84"/>
    <n v="53582"/>
    <n v="554.91999999999996"/>
    <n v="3374928.7"/>
  </r>
  <r>
    <x v="5"/>
    <x v="1"/>
    <n v="4975"/>
    <x v="154"/>
    <s v="B"/>
    <s v="Gold &amp; Diamond Rotation ST"/>
    <d v="2023-10-01T00:00:00"/>
    <s v="FY 2023-24"/>
    <n v="1620.28"/>
    <n v="6000"/>
    <n v="9721680"/>
    <n v="6082.87"/>
    <n v="9855952.6035999991"/>
    <n v="304.79000000000002"/>
    <n v="1873707.99"/>
    <n v="0"/>
    <n v="0"/>
    <n v="304.79000000000002"/>
    <n v="1873707.99"/>
  </r>
  <r>
    <x v="5"/>
    <x v="1"/>
    <n v="4936"/>
    <x v="155"/>
    <s v="B"/>
    <s v="Gold &amp; Diamond Rotation ST"/>
    <d v="2023-10-01T00:00:00"/>
    <s v="FY 2023-24"/>
    <n v="1620.28"/>
    <n v="6000"/>
    <n v="9721680"/>
    <n v="6082.87"/>
    <n v="9855952.6035999991"/>
    <n v="472.86"/>
    <n v="2882478.18"/>
    <n v="0"/>
    <n v="0"/>
    <n v="472.86"/>
    <n v="2882478.18"/>
  </r>
  <r>
    <x v="5"/>
    <x v="1"/>
    <n v="4817"/>
    <x v="156"/>
    <s v="B"/>
    <s v="Gold &amp; Diamond Rotation ST"/>
    <d v="2023-10-01T00:00:00"/>
    <s v="FY 2023-24"/>
    <n v="1620.28"/>
    <n v="6000"/>
    <n v="9721680"/>
    <n v="6082.87"/>
    <n v="9855952.6035999991"/>
    <n v="417.66"/>
    <n v="2539685.5"/>
    <n v="2.61"/>
    <n v="15893"/>
    <n v="415.05"/>
    <n v="2539685.5"/>
  </r>
  <r>
    <x v="5"/>
    <x v="1"/>
    <n v="4654"/>
    <x v="157"/>
    <s v="B"/>
    <s v="Gold &amp; Diamond Rotation ST"/>
    <d v="2023-10-01T00:00:00"/>
    <s v="FY 2023-24"/>
    <n v="1620.28"/>
    <n v="6000"/>
    <n v="9721680"/>
    <n v="6082.87"/>
    <n v="9855952.6035999991"/>
    <n v="251.72"/>
    <n v="1549438.79"/>
    <n v="0"/>
    <n v="0"/>
    <n v="251.72"/>
    <n v="1549438.79"/>
  </r>
  <r>
    <x v="5"/>
    <x v="1"/>
    <n v="2102"/>
    <x v="158"/>
    <s v="B"/>
    <s v="Gold &amp; Diamond Rotation ST"/>
    <d v="2023-10-01T00:00:00"/>
    <s v="FY 2023-24"/>
    <n v="1620.28"/>
    <n v="6000"/>
    <n v="9721680"/>
    <n v="6082.87"/>
    <n v="9855952.6035999991"/>
    <n v="325.57"/>
    <n v="1966768.06"/>
    <n v="3.25"/>
    <n v="19657.75"/>
    <n v="322.32"/>
    <n v="1966768.06"/>
  </r>
  <r>
    <x v="5"/>
    <x v="1"/>
    <n v="4977"/>
    <x v="159"/>
    <s v="A"/>
    <s v="Gold &amp; Diamond Rotation ST"/>
    <d v="2023-10-01T00:00:00"/>
    <s v="FY 2023-24"/>
    <n v="1944.53"/>
    <n v="6000"/>
    <n v="11667180"/>
    <n v="6082.87"/>
    <n v="11828323.201099999"/>
    <n v="375.37"/>
    <n v="2272102.85"/>
    <n v="0"/>
    <n v="0"/>
    <n v="375.37"/>
    <n v="2272102.85"/>
  </r>
  <r>
    <x v="5"/>
    <x v="1"/>
    <n v="3213"/>
    <x v="160"/>
    <s v="A"/>
    <s v="Gold &amp; Diamond Rotation ST"/>
    <d v="2023-10-01T00:00:00"/>
    <s v="FY 2023-24"/>
    <n v="1944.53"/>
    <n v="6000"/>
    <n v="11667180"/>
    <n v="6082.87"/>
    <n v="11828323.201099999"/>
    <n v="584.17999999999995"/>
    <n v="3517698.39"/>
    <n v="1.85"/>
    <n v="11732.05"/>
    <n v="582.33000000000004"/>
    <n v="3517698.39"/>
  </r>
  <r>
    <x v="5"/>
    <x v="1"/>
    <n v="4472"/>
    <x v="161"/>
    <s v="A"/>
    <s v="Gold &amp; Diamond Rotation ST"/>
    <d v="2023-10-01T00:00:00"/>
    <s v="FY 2023-24"/>
    <n v="1944.53"/>
    <n v="6000"/>
    <n v="11667180"/>
    <n v="6082.87"/>
    <n v="11828323.201099999"/>
    <n v="653.17999999999995"/>
    <n v="3992972.15"/>
    <n v="0"/>
    <n v="0"/>
    <n v="653.17999999999995"/>
    <n v="3992972.15"/>
  </r>
  <r>
    <x v="5"/>
    <x v="1"/>
    <n v="3720"/>
    <x v="162"/>
    <s v="A"/>
    <s v="Gold &amp; Diamond Rotation ST"/>
    <d v="2023-10-01T00:00:00"/>
    <s v="FY 2023-24"/>
    <n v="1944.53"/>
    <n v="6000"/>
    <n v="11667180"/>
    <n v="6082.87"/>
    <n v="11828323.201099999"/>
    <n v="492.74"/>
    <n v="2837919.1"/>
    <n v="24.51"/>
    <n v="148609"/>
    <n v="468.23"/>
    <n v="2837919.1"/>
  </r>
  <r>
    <x v="5"/>
    <x v="1"/>
    <n v="3080"/>
    <x v="163"/>
    <s v="A"/>
    <s v="Gold &amp; Diamond Rotation ST"/>
    <d v="2023-10-01T00:00:00"/>
    <s v="FY 2023-24"/>
    <n v="1944.53"/>
    <n v="6000"/>
    <n v="11667180"/>
    <n v="6082.87"/>
    <n v="11828323.201099999"/>
    <n v="626.1"/>
    <n v="3797876.8"/>
    <n v="0"/>
    <n v="0"/>
    <n v="626.1"/>
    <n v="3797876.8"/>
  </r>
  <r>
    <x v="5"/>
    <x v="1"/>
    <n v="1944"/>
    <x v="164"/>
    <s v="A"/>
    <s v="Gold &amp; Diamond Rotation ST"/>
    <d v="2023-10-01T00:00:00"/>
    <s v="FY 2023-24"/>
    <n v="1944.53"/>
    <n v="6000"/>
    <n v="11667180"/>
    <n v="6082.87"/>
    <n v="11828323.201099999"/>
    <n v="463.1"/>
    <n v="2766305.88"/>
    <n v="0"/>
    <n v="0"/>
    <n v="463.1"/>
    <n v="2766305.88"/>
  </r>
  <r>
    <x v="5"/>
    <x v="1"/>
    <n v="2100"/>
    <x v="165"/>
    <s v="A"/>
    <s v="Gold &amp; Diamond Rotation ST"/>
    <d v="2023-10-01T00:00:00"/>
    <s v="FY 2023-24"/>
    <n v="1944.53"/>
    <n v="6000"/>
    <n v="11667180"/>
    <n v="6082.87"/>
    <n v="11828323.201099999"/>
    <n v="526.91999999999996"/>
    <n v="3213750.74"/>
    <n v="0"/>
    <n v="0"/>
    <n v="526.91999999999996"/>
    <n v="3213750.74"/>
  </r>
  <r>
    <x v="5"/>
    <x v="1"/>
    <n v="2798"/>
    <x v="166"/>
    <s v="A"/>
    <s v="Gold &amp; Diamond Rotation ST"/>
    <d v="2023-10-01T00:00:00"/>
    <s v="FY 2023-24"/>
    <n v="1944.53"/>
    <n v="6000"/>
    <n v="11667180"/>
    <n v="6082.87"/>
    <n v="11828323.201099999"/>
    <n v="583.02"/>
    <n v="3554871.01"/>
    <n v="0.36"/>
    <n v="1803"/>
    <n v="582.66"/>
    <n v="3554871.01"/>
  </r>
  <r>
    <x v="5"/>
    <x v="1"/>
    <n v="2171"/>
    <x v="167"/>
    <s v="A"/>
    <s v="Gold &amp; Diamond Rotation ST"/>
    <d v="2023-10-01T00:00:00"/>
    <s v="FY 2023-24"/>
    <n v="1944.53"/>
    <n v="6000"/>
    <n v="11667180"/>
    <n v="6082.87"/>
    <n v="11828323.201099999"/>
    <n v="490.4"/>
    <n v="2996750.55"/>
    <n v="0"/>
    <n v="0"/>
    <n v="490.4"/>
    <n v="2996750.55"/>
  </r>
  <r>
    <x v="5"/>
    <x v="2"/>
    <n v="4649"/>
    <x v="148"/>
    <s v="C"/>
    <s v="Gold &amp; Diamond Rotation ST"/>
    <d v="2023-10-01T00:00:00"/>
    <s v="FY 2023-24"/>
    <n v="186.7"/>
    <n v="5700"/>
    <n v="1064190"/>
    <n v="5768.07"/>
    <n v="1076898.669"/>
    <n v="95.61"/>
    <n v="552664"/>
    <n v="0"/>
    <n v="0"/>
    <n v="95.61"/>
    <n v="552664"/>
  </r>
  <r>
    <x v="5"/>
    <x v="2"/>
    <n v="5128"/>
    <x v="149"/>
    <s v="B"/>
    <s v="Gold &amp; Diamond Rotation ST"/>
    <d v="2023-10-01T00:00:00"/>
    <s v="FY 2023-24"/>
    <n v="233.32"/>
    <n v="5700"/>
    <n v="1329924"/>
    <n v="5768.07"/>
    <n v="1345806.0924"/>
    <n v="153.66999999999999"/>
    <n v="890111"/>
    <n v="0"/>
    <n v="0"/>
    <n v="153.66999999999999"/>
    <n v="890111"/>
  </r>
  <r>
    <x v="5"/>
    <x v="2"/>
    <n v="5021"/>
    <x v="150"/>
    <s v="B"/>
    <s v="Gold &amp; Diamond Rotation ST"/>
    <d v="2023-10-01T00:00:00"/>
    <s v="FY 2023-24"/>
    <n v="233.32"/>
    <n v="5700"/>
    <n v="1329924"/>
    <n v="5768.07"/>
    <n v="1345806.0924"/>
    <n v="167.16"/>
    <n v="965798"/>
    <n v="0"/>
    <n v="0"/>
    <n v="167.16"/>
    <n v="965798"/>
  </r>
  <r>
    <x v="5"/>
    <x v="2"/>
    <n v="4980"/>
    <x v="151"/>
    <s v="B"/>
    <s v="Gold &amp; Diamond Rotation ST"/>
    <d v="2023-10-01T00:00:00"/>
    <s v="FY 2023-24"/>
    <n v="233.32"/>
    <n v="5700"/>
    <n v="1329924"/>
    <n v="5768.07"/>
    <n v="1345806.0924"/>
    <n v="164.65"/>
    <n v="952458"/>
    <n v="0"/>
    <n v="0"/>
    <n v="164.65"/>
    <n v="952458"/>
  </r>
  <r>
    <x v="5"/>
    <x v="2"/>
    <n v="4979"/>
    <x v="152"/>
    <s v="B"/>
    <s v="Gold &amp; Diamond Rotation ST"/>
    <d v="2023-10-01T00:00:00"/>
    <s v="FY 2023-24"/>
    <n v="233.32"/>
    <n v="5700"/>
    <n v="1329924"/>
    <n v="5768.07"/>
    <n v="1345806.0924"/>
    <n v="277.52"/>
    <n v="1604138.1"/>
    <n v="0"/>
    <n v="0"/>
    <n v="277.52"/>
    <n v="1604138.1"/>
  </r>
  <r>
    <x v="5"/>
    <x v="2"/>
    <n v="4976"/>
    <x v="153"/>
    <s v="B"/>
    <s v="Gold &amp; Diamond Rotation ST"/>
    <d v="2023-10-01T00:00:00"/>
    <s v="FY 2023-24"/>
    <n v="233.32"/>
    <n v="5700"/>
    <n v="1329924"/>
    <n v="5768.07"/>
    <n v="1345806.0924"/>
    <n v="273.66000000000003"/>
    <n v="1578772.5"/>
    <n v="0"/>
    <n v="0"/>
    <n v="273.66000000000003"/>
    <n v="1578772.5"/>
  </r>
  <r>
    <x v="5"/>
    <x v="2"/>
    <n v="4975"/>
    <x v="154"/>
    <s v="B"/>
    <s v="Gold &amp; Diamond Rotation ST"/>
    <d v="2023-10-01T00:00:00"/>
    <s v="FY 2023-24"/>
    <n v="233.32"/>
    <n v="5700"/>
    <n v="1329924"/>
    <n v="5768.07"/>
    <n v="1345806.0924"/>
    <n v="41.67"/>
    <n v="239611"/>
    <n v="0"/>
    <n v="0"/>
    <n v="41.67"/>
    <n v="239611"/>
  </r>
  <r>
    <x v="5"/>
    <x v="2"/>
    <n v="4936"/>
    <x v="155"/>
    <s v="B"/>
    <s v="Gold &amp; Diamond Rotation ST"/>
    <d v="2023-10-01T00:00:00"/>
    <s v="FY 2023-24"/>
    <n v="233.32"/>
    <n v="5700"/>
    <n v="1329924"/>
    <n v="5768.07"/>
    <n v="1345806.0924"/>
    <n v="77.69"/>
    <n v="446882"/>
    <n v="0"/>
    <n v="0"/>
    <n v="77.69"/>
    <n v="446882"/>
  </r>
  <r>
    <x v="5"/>
    <x v="2"/>
    <n v="4817"/>
    <x v="156"/>
    <s v="B"/>
    <s v="Gold &amp; Diamond Rotation ST"/>
    <d v="2023-10-01T00:00:00"/>
    <s v="FY 2023-24"/>
    <n v="233.32"/>
    <n v="5700"/>
    <n v="1329924"/>
    <n v="5768.07"/>
    <n v="1345806.0924"/>
    <n v="14.54"/>
    <n v="83693.899999999994"/>
    <n v="0"/>
    <n v="0"/>
    <n v="14.54"/>
    <n v="83693.899999999994"/>
  </r>
  <r>
    <x v="5"/>
    <x v="2"/>
    <n v="4654"/>
    <x v="157"/>
    <s v="B"/>
    <s v="Gold &amp; Diamond Rotation ST"/>
    <d v="2023-10-01T00:00:00"/>
    <s v="FY 2023-24"/>
    <n v="233.32"/>
    <n v="5700"/>
    <n v="1329924"/>
    <n v="5768.07"/>
    <n v="1345806.0924"/>
    <n v="50.53"/>
    <n v="292686"/>
    <n v="0"/>
    <n v="0"/>
    <n v="50.53"/>
    <n v="292686"/>
  </r>
  <r>
    <x v="5"/>
    <x v="2"/>
    <n v="2102"/>
    <x v="158"/>
    <s v="B"/>
    <s v="Gold &amp; Diamond Rotation ST"/>
    <d v="2023-10-01T00:00:00"/>
    <s v="FY 2023-24"/>
    <n v="233.32"/>
    <n v="5700"/>
    <n v="1329924"/>
    <n v="5768.07"/>
    <n v="1345806.0924"/>
    <n v="245.67"/>
    <n v="1413623.7"/>
    <n v="0"/>
    <n v="0"/>
    <n v="245.67"/>
    <n v="1413623.7"/>
  </r>
  <r>
    <x v="5"/>
    <x v="2"/>
    <n v="4977"/>
    <x v="159"/>
    <s v="A"/>
    <s v="Gold &amp; Diamond Rotation ST"/>
    <d v="2023-10-01T00:00:00"/>
    <s v="FY 2023-24"/>
    <n v="280.01"/>
    <n v="5700"/>
    <n v="1596057"/>
    <n v="5768.07"/>
    <n v="1615117.2807"/>
    <n v="57.09"/>
    <n v="330334"/>
    <n v="0"/>
    <n v="0"/>
    <n v="57.09"/>
    <n v="330334"/>
  </r>
  <r>
    <x v="5"/>
    <x v="2"/>
    <n v="3213"/>
    <x v="160"/>
    <s v="A"/>
    <s v="Gold &amp; Diamond Rotation ST"/>
    <d v="2023-10-01T00:00:00"/>
    <s v="FY 2023-24"/>
    <n v="280.01"/>
    <n v="5700"/>
    <n v="1596057"/>
    <n v="5768.07"/>
    <n v="1615117.2807"/>
    <n v="238.64"/>
    <n v="1366182.85"/>
    <n v="0"/>
    <n v="0"/>
    <n v="238.64"/>
    <n v="1366182.85"/>
  </r>
  <r>
    <x v="5"/>
    <x v="2"/>
    <n v="4472"/>
    <x v="161"/>
    <s v="A"/>
    <s v="Gold &amp; Diamond Rotation ST"/>
    <d v="2023-10-01T00:00:00"/>
    <s v="FY 2023-24"/>
    <n v="280.01"/>
    <n v="5700"/>
    <n v="1596057"/>
    <n v="5768.07"/>
    <n v="1615117.2807"/>
    <n v="89.77"/>
    <n v="518716"/>
    <n v="0"/>
    <n v="0"/>
    <n v="89.77"/>
    <n v="518716"/>
  </r>
  <r>
    <x v="5"/>
    <x v="2"/>
    <n v="3720"/>
    <x v="162"/>
    <s v="A"/>
    <s v="Gold &amp; Diamond Rotation ST"/>
    <d v="2023-10-01T00:00:00"/>
    <s v="FY 2023-24"/>
    <n v="280.01"/>
    <n v="5700"/>
    <n v="1596057"/>
    <n v="5768.07"/>
    <n v="1615117.2807"/>
    <n v="391.84"/>
    <n v="2264982"/>
    <n v="0"/>
    <n v="0"/>
    <n v="391.84"/>
    <n v="2264982"/>
  </r>
  <r>
    <x v="5"/>
    <x v="2"/>
    <n v="3080"/>
    <x v="163"/>
    <s v="A"/>
    <s v="Gold &amp; Diamond Rotation ST"/>
    <d v="2023-10-01T00:00:00"/>
    <s v="FY 2023-24"/>
    <n v="280.01"/>
    <n v="5700"/>
    <n v="1596057"/>
    <n v="5768.07"/>
    <n v="1615117.2807"/>
    <n v="245.25"/>
    <n v="1412759.95"/>
    <n v="0"/>
    <n v="0"/>
    <n v="245.25"/>
    <n v="1412759.95"/>
  </r>
  <r>
    <x v="5"/>
    <x v="2"/>
    <n v="1944"/>
    <x v="164"/>
    <s v="A"/>
    <s v="Gold &amp; Diamond Rotation ST"/>
    <d v="2023-10-01T00:00:00"/>
    <s v="FY 2023-24"/>
    <n v="280.01"/>
    <n v="5700"/>
    <n v="1596057"/>
    <n v="5768.07"/>
    <n v="1615117.2807"/>
    <n v="71.569999999999993"/>
    <n v="410222"/>
    <n v="0"/>
    <n v="0"/>
    <n v="71.569999999999993"/>
    <n v="410222"/>
  </r>
  <r>
    <x v="5"/>
    <x v="2"/>
    <n v="2100"/>
    <x v="165"/>
    <s v="A"/>
    <s v="Gold &amp; Diamond Rotation ST"/>
    <d v="2023-10-01T00:00:00"/>
    <s v="FY 2023-24"/>
    <n v="280.01"/>
    <n v="5700"/>
    <n v="1596057"/>
    <n v="5768.07"/>
    <n v="1615117.2807"/>
    <n v="97.09"/>
    <n v="560626"/>
    <n v="0"/>
    <n v="0"/>
    <n v="97.09"/>
    <n v="560626"/>
  </r>
  <r>
    <x v="5"/>
    <x v="2"/>
    <n v="2798"/>
    <x v="166"/>
    <s v="A"/>
    <s v="Gold &amp; Diamond Rotation ST"/>
    <d v="2023-10-01T00:00:00"/>
    <s v="FY 2023-24"/>
    <n v="280.01"/>
    <n v="5700"/>
    <n v="1596057"/>
    <n v="5768.07"/>
    <n v="1615117.2807"/>
    <n v="127.23"/>
    <n v="732032"/>
    <n v="0"/>
    <n v="0"/>
    <n v="127.23"/>
    <n v="732032"/>
  </r>
  <r>
    <x v="5"/>
    <x v="2"/>
    <n v="2171"/>
    <x v="167"/>
    <s v="A"/>
    <s v="Gold &amp; Diamond Rotation ST"/>
    <d v="2023-10-01T00:00:00"/>
    <s v="FY 2023-24"/>
    <n v="280.01"/>
    <n v="5700"/>
    <n v="1596057"/>
    <n v="5768.07"/>
    <n v="1615117.2807"/>
    <n v="106.04"/>
    <n v="613531"/>
    <n v="0"/>
    <n v="0"/>
    <n v="106.04"/>
    <n v="613531"/>
  </r>
  <r>
    <x v="5"/>
    <x v="3"/>
    <n v="4649"/>
    <x v="148"/>
    <s v="C"/>
    <s v="Gold &amp; Diamond Rotation ST"/>
    <d v="2023-10-01T00:00:00"/>
    <s v="FY 2023-24"/>
    <n v="9.26"/>
    <n v="75000"/>
    <n v="694500"/>
    <n v="76113.66"/>
    <n v="704812.49159999995"/>
    <n v="0.95"/>
    <n v="76010"/>
    <n v="0"/>
    <n v="0"/>
    <n v="0.95"/>
    <n v="76010"/>
  </r>
  <r>
    <x v="5"/>
    <x v="3"/>
    <n v="5128"/>
    <x v="149"/>
    <s v="B"/>
    <s v="Gold &amp; Diamond Rotation ST"/>
    <d v="2023-10-01T00:00:00"/>
    <s v="FY 2023-24"/>
    <n v="11.57"/>
    <n v="75000"/>
    <n v="867750"/>
    <n v="76113.66"/>
    <n v="880635.04619999998"/>
    <n v="0.5"/>
    <n v="38900"/>
    <n v="0"/>
    <n v="0"/>
    <n v="0.5"/>
    <n v="38900"/>
  </r>
  <r>
    <x v="5"/>
    <x v="3"/>
    <n v="5021"/>
    <x v="150"/>
    <s v="B"/>
    <s v="Gold &amp; Diamond Rotation ST"/>
    <d v="2023-10-01T00:00:00"/>
    <s v="FY 2023-24"/>
    <n v="11.57"/>
    <n v="75000"/>
    <n v="867750"/>
    <n v="76113.66"/>
    <n v="880635.04619999998"/>
    <n v="1.05"/>
    <n v="78750"/>
    <n v="0"/>
    <n v="0"/>
    <n v="1.05"/>
    <n v="78750"/>
  </r>
  <r>
    <x v="5"/>
    <x v="3"/>
    <n v="4980"/>
    <x v="151"/>
    <s v="B"/>
    <s v="Gold &amp; Diamond Rotation ST"/>
    <d v="2023-10-01T00:00:00"/>
    <s v="FY 2023-24"/>
    <n v="11.57"/>
    <n v="75000"/>
    <n v="867750"/>
    <n v="76113.66"/>
    <n v="880635.04619999998"/>
    <n v="1.63"/>
    <n v="122250"/>
    <n v="0"/>
    <n v="0"/>
    <n v="1.63"/>
    <n v="122250"/>
  </r>
  <r>
    <x v="5"/>
    <x v="3"/>
    <n v="4979"/>
    <x v="152"/>
    <s v="B"/>
    <s v="Gold &amp; Diamond Rotation ST"/>
    <d v="2023-10-01T00:00:00"/>
    <s v="FY 2023-24"/>
    <n v="11.57"/>
    <n v="75000"/>
    <n v="867750"/>
    <n v="76113.66"/>
    <n v="880635.04619999998"/>
    <n v="0.51"/>
    <n v="37230"/>
    <n v="0"/>
    <n v="0"/>
    <n v="0.51"/>
    <n v="37230"/>
  </r>
  <r>
    <x v="5"/>
    <x v="3"/>
    <n v="4976"/>
    <x v="153"/>
    <s v="B"/>
    <s v="Gold &amp; Diamond Rotation ST"/>
    <d v="2023-10-01T00:00:00"/>
    <s v="FY 2023-24"/>
    <n v="11.57"/>
    <n v="75000"/>
    <n v="867750"/>
    <n v="76113.66"/>
    <n v="880635.04619999998"/>
    <n v="2.73"/>
    <n v="204750"/>
    <n v="0"/>
    <n v="0"/>
    <n v="2.73"/>
    <n v="204750"/>
  </r>
  <r>
    <x v="5"/>
    <x v="3"/>
    <n v="4975"/>
    <x v="154"/>
    <s v="B"/>
    <s v="Gold &amp; Diamond Rotation ST"/>
    <d v="2023-10-01T00:00:00"/>
    <s v="FY 2023-24"/>
    <n v="11.57"/>
    <n v="75000"/>
    <n v="867750"/>
    <n v="76113.66"/>
    <n v="880635.04619999998"/>
    <n v="1.6"/>
    <n v="122200"/>
    <n v="0"/>
    <n v="0"/>
    <n v="1.6"/>
    <n v="122200"/>
  </r>
  <r>
    <x v="5"/>
    <x v="3"/>
    <n v="4936"/>
    <x v="155"/>
    <s v="B"/>
    <s v="Gold &amp; Diamond Rotation ST"/>
    <d v="2023-10-01T00:00:00"/>
    <s v="FY 2023-24"/>
    <n v="11.57"/>
    <n v="75000"/>
    <n v="867750"/>
    <n v="76113.66"/>
    <n v="880635.04619999998"/>
    <n v="1.65"/>
    <n v="127750"/>
    <n v="0"/>
    <n v="0"/>
    <n v="1.65"/>
    <n v="127750"/>
  </r>
  <r>
    <x v="5"/>
    <x v="3"/>
    <n v="4817"/>
    <x v="156"/>
    <s v="B"/>
    <s v="Gold &amp; Diamond Rotation ST"/>
    <d v="2023-10-01T00:00:00"/>
    <s v="FY 2023-24"/>
    <n v="11.57"/>
    <n v="75000"/>
    <n v="867750"/>
    <n v="76113.66"/>
    <n v="880635.04619999998"/>
    <n v="3.81"/>
    <n v="286430"/>
    <n v="0"/>
    <n v="0"/>
    <n v="3.81"/>
    <n v="286430"/>
  </r>
  <r>
    <x v="5"/>
    <x v="3"/>
    <n v="4654"/>
    <x v="157"/>
    <s v="B"/>
    <s v="Gold &amp; Diamond Rotation ST"/>
    <d v="2023-10-01T00:00:00"/>
    <s v="FY 2023-24"/>
    <n v="11.57"/>
    <n v="75000"/>
    <n v="867750"/>
    <n v="76113.66"/>
    <n v="880635.04619999998"/>
    <n v="0"/>
    <n v="0"/>
    <n v="0"/>
    <n v="0"/>
    <n v="0"/>
    <n v="0"/>
  </r>
  <r>
    <x v="5"/>
    <x v="3"/>
    <n v="2102"/>
    <x v="158"/>
    <s v="B"/>
    <s v="Gold &amp; Diamond Rotation ST"/>
    <d v="2023-10-01T00:00:00"/>
    <s v="FY 2023-24"/>
    <n v="11.57"/>
    <n v="75000"/>
    <n v="867750"/>
    <n v="76113.66"/>
    <n v="880635.04619999998"/>
    <n v="2.0299999999999998"/>
    <n v="115460"/>
    <n v="0.49"/>
    <n v="36750"/>
    <n v="1.54"/>
    <n v="115460"/>
  </r>
  <r>
    <x v="5"/>
    <x v="3"/>
    <n v="4977"/>
    <x v="159"/>
    <s v="A"/>
    <s v="Gold &amp; Diamond Rotation ST"/>
    <d v="2023-10-01T00:00:00"/>
    <s v="FY 2023-24"/>
    <n v="13.89"/>
    <n v="75000"/>
    <n v="1041750"/>
    <n v="76113.66"/>
    <n v="1057218.7374"/>
    <n v="2.27"/>
    <n v="170250"/>
    <n v="0"/>
    <n v="0"/>
    <n v="2.27"/>
    <n v="170250"/>
  </r>
  <r>
    <x v="5"/>
    <x v="3"/>
    <n v="3213"/>
    <x v="160"/>
    <s v="A"/>
    <s v="Gold &amp; Diamond Rotation ST"/>
    <d v="2023-10-01T00:00:00"/>
    <s v="FY 2023-24"/>
    <n v="13.89"/>
    <n v="75000"/>
    <n v="1041750"/>
    <n v="76113.66"/>
    <n v="1057218.7374"/>
    <n v="6.52"/>
    <n v="497170"/>
    <n v="0"/>
    <n v="0"/>
    <n v="6.52"/>
    <n v="497170"/>
  </r>
  <r>
    <x v="5"/>
    <x v="3"/>
    <n v="4472"/>
    <x v="161"/>
    <s v="A"/>
    <s v="Gold &amp; Diamond Rotation ST"/>
    <d v="2023-10-01T00:00:00"/>
    <s v="FY 2023-24"/>
    <n v="13.89"/>
    <n v="75000"/>
    <n v="1041750"/>
    <n v="76113.66"/>
    <n v="1057218.7374"/>
    <n v="2.71"/>
    <n v="203250"/>
    <n v="0"/>
    <n v="0"/>
    <n v="2.71"/>
    <n v="203250"/>
  </r>
  <r>
    <x v="5"/>
    <x v="3"/>
    <n v="3720"/>
    <x v="162"/>
    <s v="A"/>
    <s v="Gold &amp; Diamond Rotation ST"/>
    <d v="2023-10-01T00:00:00"/>
    <s v="FY 2023-24"/>
    <n v="13.89"/>
    <n v="75000"/>
    <n v="1041750"/>
    <n v="76113.66"/>
    <n v="1057218.7374"/>
    <n v="0.59"/>
    <n v="44250"/>
    <n v="0"/>
    <n v="0"/>
    <n v="0.59"/>
    <n v="44250"/>
  </r>
  <r>
    <x v="5"/>
    <x v="3"/>
    <n v="3080"/>
    <x v="163"/>
    <s v="A"/>
    <s v="Gold &amp; Diamond Rotation ST"/>
    <d v="2023-10-01T00:00:00"/>
    <s v="FY 2023-24"/>
    <n v="13.89"/>
    <n v="75000"/>
    <n v="1041750"/>
    <n v="76113.66"/>
    <n v="1057218.7374"/>
    <n v="3.83"/>
    <n v="287250"/>
    <n v="0"/>
    <n v="0"/>
    <n v="3.83"/>
    <n v="287250"/>
  </r>
  <r>
    <x v="5"/>
    <x v="3"/>
    <n v="1944"/>
    <x v="164"/>
    <s v="A"/>
    <s v="Gold &amp; Diamond Rotation ST"/>
    <d v="2023-10-01T00:00:00"/>
    <s v="FY 2023-24"/>
    <n v="13.89"/>
    <n v="75000"/>
    <n v="1041750"/>
    <n v="76113.66"/>
    <n v="1057218.7374"/>
    <n v="0.98"/>
    <n v="73500"/>
    <n v="0"/>
    <n v="0"/>
    <n v="0.98"/>
    <n v="73500"/>
  </r>
  <r>
    <x v="5"/>
    <x v="3"/>
    <n v="2100"/>
    <x v="165"/>
    <s v="A"/>
    <s v="Gold &amp; Diamond Rotation ST"/>
    <d v="2023-10-01T00:00:00"/>
    <s v="FY 2023-24"/>
    <n v="13.89"/>
    <n v="75000"/>
    <n v="1041750"/>
    <n v="76113.66"/>
    <n v="1057218.7374"/>
    <n v="2.88"/>
    <n v="216000"/>
    <n v="0"/>
    <n v="0"/>
    <n v="2.88"/>
    <n v="216000"/>
  </r>
  <r>
    <x v="5"/>
    <x v="3"/>
    <n v="2798"/>
    <x v="166"/>
    <s v="A"/>
    <s v="Gold &amp; Diamond Rotation ST"/>
    <d v="2023-10-01T00:00:00"/>
    <s v="FY 2023-24"/>
    <n v="13.89"/>
    <n v="75000"/>
    <n v="1041750"/>
    <n v="76113.66"/>
    <n v="1057218.7374"/>
    <n v="5.24"/>
    <n v="403540"/>
    <n v="0"/>
    <n v="0"/>
    <n v="5.24"/>
    <n v="403540"/>
  </r>
  <r>
    <x v="5"/>
    <x v="3"/>
    <n v="2171"/>
    <x v="167"/>
    <s v="A"/>
    <s v="Gold &amp; Diamond Rotation ST"/>
    <d v="2023-10-01T00:00:00"/>
    <s v="FY 2023-24"/>
    <n v="13.89"/>
    <n v="75000"/>
    <n v="1041750"/>
    <n v="76113.66"/>
    <n v="1057218.7374"/>
    <n v="2.37"/>
    <n v="196150"/>
    <n v="0"/>
    <n v="0"/>
    <n v="2.37"/>
    <n v="19615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3">
  <r>
    <n v="45200"/>
    <n v="45230"/>
    <x v="0"/>
    <x v="0"/>
    <n v="0"/>
    <n v="0"/>
    <n v="0"/>
    <n v="0"/>
    <n v="0"/>
    <n v="2"/>
    <n v="0"/>
    <n v="2"/>
    <n v="0"/>
    <n v="0"/>
    <n v="0"/>
    <n v="150000"/>
    <n v="0"/>
    <n v="150000"/>
    <n v="6"/>
    <n v="0"/>
    <n v="6"/>
  </r>
  <r>
    <n v="45200"/>
    <n v="45230"/>
    <x v="0"/>
    <x v="1"/>
    <n v="0"/>
    <n v="0"/>
    <n v="0"/>
    <n v="0"/>
    <n v="0"/>
    <n v="23.24"/>
    <n v="0"/>
    <n v="23.24"/>
    <n v="17.084"/>
    <n v="0"/>
    <n v="17.084"/>
    <n v="134915"/>
    <n v="0"/>
    <n v="134915"/>
    <n v="8"/>
    <n v="0"/>
    <n v="8"/>
  </r>
  <r>
    <n v="45200"/>
    <n v="45230"/>
    <x v="0"/>
    <x v="2"/>
    <n v="0"/>
    <n v="0"/>
    <n v="0"/>
    <n v="0"/>
    <n v="0"/>
    <n v="131.66"/>
    <n v="0"/>
    <n v="131.66"/>
    <n v="131.00200000000001"/>
    <n v="0"/>
    <n v="131.00200000000001"/>
    <n v="763430.7"/>
    <n v="0"/>
    <n v="763430.7"/>
    <n v="16"/>
    <n v="0"/>
    <n v="16"/>
  </r>
  <r>
    <n v="45200"/>
    <n v="45230"/>
    <x v="0"/>
    <x v="3"/>
    <n v="0"/>
    <n v="0"/>
    <n v="0"/>
    <n v="0"/>
    <n v="0"/>
    <n v="557.95399999999995"/>
    <n v="28.24"/>
    <n v="529.71400000000006"/>
    <n v="513.29899999999998"/>
    <n v="25.981000000000002"/>
    <n v="487.31799999999998"/>
    <n v="3400648.88"/>
    <n v="175629.5"/>
    <n v="3225019.38"/>
    <n v="62"/>
    <n v="2"/>
    <n v="60"/>
  </r>
  <r>
    <n v="45200"/>
    <n v="45230"/>
    <x v="0"/>
    <x v="4"/>
    <n v="0"/>
    <n v="0"/>
    <n v="0"/>
    <n v="0"/>
    <n v="0"/>
    <n v="0"/>
    <n v="0"/>
    <n v="0"/>
    <n v="0"/>
    <n v="0"/>
    <n v="0"/>
    <n v="650"/>
    <n v="0"/>
    <n v="650"/>
    <n v="2"/>
    <n v="0"/>
    <n v="2"/>
  </r>
  <r>
    <n v="45200"/>
    <n v="45230"/>
    <x v="0"/>
    <x v="5"/>
    <n v="0"/>
    <n v="0"/>
    <n v="0"/>
    <n v="0"/>
    <n v="0"/>
    <n v="0"/>
    <n v="0"/>
    <n v="0"/>
    <n v="0"/>
    <n v="0"/>
    <n v="0"/>
    <n v="187"/>
    <n v="0"/>
    <n v="187"/>
    <n v="14"/>
    <n v="0"/>
    <n v="14"/>
  </r>
  <r>
    <n v="45200"/>
    <n v="45230"/>
    <x v="0"/>
    <x v="6"/>
    <n v="0"/>
    <n v="0"/>
    <n v="0"/>
    <n v="0"/>
    <n v="0"/>
    <n v="1665.45"/>
    <n v="183.44"/>
    <n v="1482.01"/>
    <n v="1365.7529999999999"/>
    <n v="169.68199999999999"/>
    <n v="1196.0709999999999"/>
    <n v="135188.85"/>
    <n v="15561"/>
    <n v="119627.85"/>
    <n v="56"/>
    <n v="3"/>
    <n v="53"/>
  </r>
  <r>
    <n v="45200"/>
    <n v="45230"/>
    <x v="0"/>
    <x v="7"/>
    <n v="0"/>
    <n v="0"/>
    <n v="0"/>
    <n v="0"/>
    <n v="0"/>
    <n v="23.07"/>
    <n v="1.79"/>
    <n v="21.28"/>
    <n v="0"/>
    <n v="0"/>
    <n v="0"/>
    <n v="14169.5"/>
    <n v="269.5"/>
    <n v="13900"/>
    <n v="28"/>
    <n v="3"/>
    <n v="25"/>
  </r>
  <r>
    <n v="45200"/>
    <n v="45230"/>
    <x v="1"/>
    <x v="0"/>
    <n v="0"/>
    <n v="0"/>
    <n v="0"/>
    <n v="0"/>
    <n v="0"/>
    <n v="0.73"/>
    <n v="0"/>
    <n v="0.73"/>
    <n v="0"/>
    <n v="0"/>
    <n v="0"/>
    <n v="54750"/>
    <n v="0"/>
    <n v="54750"/>
    <n v="6"/>
    <n v="0"/>
    <n v="6"/>
  </r>
  <r>
    <n v="45200"/>
    <n v="45230"/>
    <x v="1"/>
    <x v="1"/>
    <n v="0"/>
    <n v="0"/>
    <n v="0"/>
    <n v="0"/>
    <n v="0"/>
    <n v="11.204000000000001"/>
    <n v="0"/>
    <n v="11.204000000000001"/>
    <n v="8.4019999999999992"/>
    <n v="0"/>
    <n v="8.4019999999999992"/>
    <n v="66930"/>
    <n v="0"/>
    <n v="66930"/>
    <n v="7"/>
    <n v="0"/>
    <n v="7"/>
  </r>
  <r>
    <n v="45200"/>
    <n v="45230"/>
    <x v="1"/>
    <x v="2"/>
    <n v="0"/>
    <n v="0"/>
    <n v="0"/>
    <n v="0"/>
    <n v="0"/>
    <n v="48.13"/>
    <n v="0"/>
    <n v="48.13"/>
    <n v="47.889000000000003"/>
    <n v="0"/>
    <n v="47.889000000000003"/>
    <n v="278699"/>
    <n v="0"/>
    <n v="278699"/>
    <n v="9"/>
    <n v="0"/>
    <n v="9"/>
  </r>
  <r>
    <n v="45200"/>
    <n v="45230"/>
    <x v="1"/>
    <x v="3"/>
    <n v="0"/>
    <n v="0"/>
    <n v="0"/>
    <n v="0"/>
    <n v="0"/>
    <n v="402.71800000000002"/>
    <n v="3.1"/>
    <n v="399.61799999999999"/>
    <n v="370.58199999999999"/>
    <n v="2.8519999999999999"/>
    <n v="367.73"/>
    <n v="2464068.71"/>
    <n v="18547"/>
    <n v="2445521.71"/>
    <n v="84"/>
    <n v="1"/>
    <n v="83"/>
  </r>
  <r>
    <n v="45200"/>
    <n v="45230"/>
    <x v="1"/>
    <x v="4"/>
    <n v="0"/>
    <n v="0"/>
    <n v="0"/>
    <n v="0"/>
    <n v="0"/>
    <n v="0"/>
    <n v="0"/>
    <n v="0"/>
    <n v="0"/>
    <n v="0"/>
    <n v="0"/>
    <n v="5972"/>
    <n v="0"/>
    <n v="5972"/>
    <n v="7"/>
    <n v="0"/>
    <n v="7"/>
  </r>
  <r>
    <n v="45200"/>
    <n v="45230"/>
    <x v="1"/>
    <x v="8"/>
    <n v="0"/>
    <n v="0"/>
    <n v="0"/>
    <n v="0"/>
    <n v="0"/>
    <n v="0"/>
    <n v="0"/>
    <n v="0"/>
    <n v="0"/>
    <n v="0"/>
    <n v="0"/>
    <n v="40"/>
    <n v="0"/>
    <n v="40"/>
    <n v="1"/>
    <n v="0"/>
    <n v="1"/>
  </r>
  <r>
    <n v="45200"/>
    <n v="45230"/>
    <x v="1"/>
    <x v="5"/>
    <n v="0"/>
    <n v="0"/>
    <n v="0"/>
    <n v="0"/>
    <n v="0"/>
    <n v="163.93"/>
    <n v="0"/>
    <n v="163.93"/>
    <n v="134.821"/>
    <n v="0"/>
    <n v="134.821"/>
    <n v="154"/>
    <n v="0"/>
    <n v="154"/>
    <n v="14"/>
    <n v="0"/>
    <n v="14"/>
  </r>
  <r>
    <n v="45200"/>
    <n v="45230"/>
    <x v="1"/>
    <x v="9"/>
    <n v="0"/>
    <n v="0"/>
    <n v="0"/>
    <n v="0"/>
    <n v="0"/>
    <n v="10.96"/>
    <n v="21.96"/>
    <n v="-11"/>
    <n v="10.96"/>
    <n v="21.96"/>
    <n v="-11"/>
    <n v="785.83"/>
    <n v="1546"/>
    <n v="-760.17"/>
    <n v="1"/>
    <n v="2"/>
    <n v="-1"/>
  </r>
  <r>
    <n v="45200"/>
    <n v="45230"/>
    <x v="1"/>
    <x v="6"/>
    <n v="0"/>
    <n v="0"/>
    <n v="0"/>
    <n v="0"/>
    <n v="0"/>
    <n v="1409.01"/>
    <n v="7.05"/>
    <n v="1401.96"/>
    <n v="1159.299"/>
    <n v="6.5250000000000004"/>
    <n v="1152.7739999999999"/>
    <n v="121970.18"/>
    <n v="918"/>
    <n v="121052.18"/>
    <n v="78"/>
    <n v="2"/>
    <n v="76"/>
  </r>
  <r>
    <n v="45200"/>
    <n v="45230"/>
    <x v="1"/>
    <x v="7"/>
    <n v="0"/>
    <n v="0"/>
    <n v="0"/>
    <n v="0"/>
    <n v="0"/>
    <n v="17.661000000000001"/>
    <n v="0"/>
    <n v="17.661000000000001"/>
    <n v="0"/>
    <n v="0"/>
    <n v="0"/>
    <n v="3327.02"/>
    <n v="0"/>
    <n v="3327.02"/>
    <n v="27"/>
    <n v="0"/>
    <n v="27"/>
  </r>
  <r>
    <n v="45200"/>
    <n v="45230"/>
    <x v="2"/>
    <x v="0"/>
    <n v="45"/>
    <n v="75000"/>
    <n v="3375000"/>
    <n v="75678.13"/>
    <n v="3405515.85"/>
    <n v="32"/>
    <n v="0"/>
    <n v="32"/>
    <n v="0"/>
    <n v="0"/>
    <n v="0"/>
    <n v="2421700"/>
    <n v="0"/>
    <n v="2421700"/>
    <n v="37"/>
    <n v="0"/>
    <n v="37"/>
  </r>
  <r>
    <n v="45200"/>
    <n v="45230"/>
    <x v="2"/>
    <x v="1"/>
    <n v="450"/>
    <n v="6000"/>
    <n v="2700000"/>
    <n v="5639.98"/>
    <n v="2537991"/>
    <n v="211.89599999999999"/>
    <n v="0"/>
    <n v="211.89599999999999"/>
    <n v="136.67099999999999"/>
    <n v="0"/>
    <n v="136.67099999999999"/>
    <n v="1195089.48"/>
    <n v="0"/>
    <n v="1195089.48"/>
    <n v="37"/>
    <n v="0"/>
    <n v="37"/>
  </r>
  <r>
    <n v="45200"/>
    <n v="45230"/>
    <x v="2"/>
    <x v="2"/>
    <n v="1200"/>
    <n v="5700"/>
    <n v="6840000"/>
    <n v="5726.24"/>
    <n v="6871488"/>
    <n v="695.75"/>
    <n v="0"/>
    <n v="695.75"/>
    <n v="692.12199999999996"/>
    <n v="0"/>
    <n v="692.12199999999996"/>
    <n v="3984028.36"/>
    <n v="0"/>
    <n v="3984028.36"/>
    <n v="90"/>
    <n v="0"/>
    <n v="90"/>
  </r>
  <r>
    <n v="45200"/>
    <n v="45230"/>
    <x v="2"/>
    <x v="3"/>
    <n v="8000"/>
    <n v="6000"/>
    <n v="48000000"/>
    <n v="5989.4"/>
    <n v="47915200"/>
    <n v="2489.886"/>
    <n v="40.840000000000003"/>
    <n v="2449.0459999999998"/>
    <n v="2291.1329999999998"/>
    <n v="37.573999999999998"/>
    <n v="2253.5590000000002"/>
    <n v="14912927.199999999"/>
    <n v="243983.2"/>
    <n v="14668944"/>
    <n v="277"/>
    <n v="6"/>
    <n v="271"/>
  </r>
  <r>
    <n v="45200"/>
    <n v="45230"/>
    <x v="2"/>
    <x v="4"/>
    <n v="0"/>
    <n v="0"/>
    <n v="0"/>
    <n v="0"/>
    <n v="0"/>
    <n v="0"/>
    <n v="0"/>
    <n v="0"/>
    <n v="0"/>
    <n v="0"/>
    <n v="0"/>
    <n v="30830"/>
    <n v="0"/>
    <n v="30830"/>
    <n v="35"/>
    <n v="0"/>
    <n v="35"/>
  </r>
  <r>
    <n v="45200"/>
    <n v="45230"/>
    <x v="2"/>
    <x v="8"/>
    <n v="0"/>
    <n v="0"/>
    <n v="0"/>
    <n v="0"/>
    <n v="0"/>
    <n v="0"/>
    <n v="0"/>
    <n v="0"/>
    <n v="0"/>
    <n v="0"/>
    <n v="0"/>
    <n v="29601"/>
    <n v="0"/>
    <n v="29601"/>
    <n v="15"/>
    <n v="0"/>
    <n v="15"/>
  </r>
  <r>
    <n v="45200"/>
    <n v="45230"/>
    <x v="2"/>
    <x v="5"/>
    <n v="0"/>
    <n v="0"/>
    <n v="0"/>
    <n v="0"/>
    <n v="0"/>
    <n v="27.92"/>
    <n v="0"/>
    <n v="27.92"/>
    <n v="25.707000000000001"/>
    <n v="0"/>
    <n v="25.707000000000001"/>
    <n v="1600"/>
    <n v="0"/>
    <n v="1600"/>
    <n v="45"/>
    <n v="0"/>
    <n v="45"/>
  </r>
  <r>
    <n v="45200"/>
    <n v="45230"/>
    <x v="2"/>
    <x v="9"/>
    <n v="1000"/>
    <n v="60"/>
    <n v="60000"/>
    <n v="87.79"/>
    <n v="87790"/>
    <n v="697.9"/>
    <n v="0"/>
    <n v="697.9"/>
    <n v="697.9"/>
    <n v="0"/>
    <n v="697.9"/>
    <n v="61266.01"/>
    <n v="0"/>
    <n v="61266.01"/>
    <n v="253"/>
    <n v="0"/>
    <n v="253"/>
  </r>
  <r>
    <n v="45200"/>
    <n v="45230"/>
    <x v="2"/>
    <x v="6"/>
    <n v="31000"/>
    <n v="70"/>
    <n v="2170000"/>
    <n v="80.59"/>
    <n v="2498290"/>
    <n v="7402.9650000000001"/>
    <n v="382.69"/>
    <n v="7020.2749999999996"/>
    <n v="6431.1549999999997"/>
    <n v="301.38"/>
    <n v="6129.7749999999996"/>
    <n v="596585.38"/>
    <n v="29552"/>
    <n v="567033.38"/>
    <n v="198"/>
    <n v="8"/>
    <n v="190"/>
  </r>
  <r>
    <n v="45200"/>
    <n v="45230"/>
    <x v="2"/>
    <x v="7"/>
    <n v="15000"/>
    <n v="1"/>
    <n v="15000"/>
    <n v="1"/>
    <n v="15000"/>
    <n v="204.67500000000001"/>
    <n v="0.22"/>
    <n v="204.45500000000001"/>
    <n v="0"/>
    <n v="0"/>
    <n v="0"/>
    <n v="33638.75"/>
    <n v="107.8"/>
    <n v="33530.949999999997"/>
    <n v="95"/>
    <n v="1"/>
    <n v="94"/>
  </r>
  <r>
    <n v="45200"/>
    <n v="45230"/>
    <x v="3"/>
    <x v="0"/>
    <n v="0"/>
    <n v="0"/>
    <n v="0"/>
    <n v="0"/>
    <n v="0"/>
    <n v="6.18"/>
    <n v="0"/>
    <n v="6.18"/>
    <n v="0"/>
    <n v="0"/>
    <n v="0"/>
    <n v="463500"/>
    <n v="0"/>
    <n v="463500"/>
    <n v="9"/>
    <n v="0"/>
    <n v="9"/>
  </r>
  <r>
    <n v="45200"/>
    <n v="45230"/>
    <x v="3"/>
    <x v="1"/>
    <n v="0"/>
    <n v="0"/>
    <n v="0"/>
    <n v="0"/>
    <n v="0"/>
    <n v="57.746000000000002"/>
    <n v="0"/>
    <n v="57.746000000000002"/>
    <n v="37.692999999999998"/>
    <n v="0"/>
    <n v="37.692999999999998"/>
    <n v="316335.5"/>
    <n v="0"/>
    <n v="316335.5"/>
    <n v="13"/>
    <n v="0"/>
    <n v="13"/>
  </r>
  <r>
    <n v="45200"/>
    <n v="45230"/>
    <x v="3"/>
    <x v="2"/>
    <n v="0"/>
    <n v="0"/>
    <n v="0"/>
    <n v="0"/>
    <n v="0"/>
    <n v="112.32"/>
    <n v="10.56"/>
    <n v="101.76"/>
    <n v="111.758"/>
    <n v="10.507"/>
    <n v="101.251"/>
    <n v="650103"/>
    <n v="60827"/>
    <n v="589276"/>
    <n v="21"/>
    <n v="5"/>
    <n v="16"/>
  </r>
  <r>
    <n v="45200"/>
    <n v="45230"/>
    <x v="3"/>
    <x v="3"/>
    <n v="0"/>
    <n v="0"/>
    <n v="0"/>
    <n v="0"/>
    <n v="0"/>
    <n v="977.51900000000001"/>
    <n v="1.96"/>
    <n v="975.55899999999997"/>
    <n v="906.72"/>
    <n v="1.8149999999999999"/>
    <n v="904.90499999999997"/>
    <n v="5954731.7199999997"/>
    <n v="11856"/>
    <n v="5942875.7199999997"/>
    <n v="134"/>
    <n v="2"/>
    <n v="132"/>
  </r>
  <r>
    <n v="45200"/>
    <n v="45230"/>
    <x v="3"/>
    <x v="4"/>
    <n v="0"/>
    <n v="0"/>
    <n v="0"/>
    <n v="0"/>
    <n v="0"/>
    <n v="0"/>
    <n v="0"/>
    <n v="0"/>
    <n v="0"/>
    <n v="0"/>
    <n v="0"/>
    <n v="7822"/>
    <n v="0"/>
    <n v="7822"/>
    <n v="6"/>
    <n v="0"/>
    <n v="6"/>
  </r>
  <r>
    <n v="45200"/>
    <n v="45230"/>
    <x v="3"/>
    <x v="8"/>
    <n v="0"/>
    <n v="0"/>
    <n v="0"/>
    <n v="0"/>
    <n v="0"/>
    <n v="0"/>
    <n v="0"/>
    <n v="0"/>
    <n v="0"/>
    <n v="0"/>
    <n v="0"/>
    <n v="1380"/>
    <n v="0"/>
    <n v="1380"/>
    <n v="2"/>
    <n v="0"/>
    <n v="2"/>
  </r>
  <r>
    <n v="45200"/>
    <n v="45230"/>
    <x v="3"/>
    <x v="9"/>
    <n v="0"/>
    <n v="0"/>
    <n v="0"/>
    <n v="0"/>
    <n v="0"/>
    <n v="42.03"/>
    <n v="0"/>
    <n v="42.03"/>
    <n v="42.03"/>
    <n v="0"/>
    <n v="42.03"/>
    <n v="3023"/>
    <n v="0"/>
    <n v="3023"/>
    <n v="4"/>
    <n v="0"/>
    <n v="4"/>
  </r>
  <r>
    <n v="45200"/>
    <n v="45230"/>
    <x v="3"/>
    <x v="6"/>
    <n v="0"/>
    <n v="0"/>
    <n v="0"/>
    <n v="0"/>
    <n v="0"/>
    <n v="2382.84"/>
    <n v="170"/>
    <n v="2212.84"/>
    <n v="1942.944"/>
    <n v="150.85"/>
    <n v="1792.0940000000001"/>
    <n v="205827"/>
    <n v="18682"/>
    <n v="187145"/>
    <n v="106"/>
    <n v="8"/>
    <n v="98"/>
  </r>
  <r>
    <n v="45200"/>
    <n v="45230"/>
    <x v="3"/>
    <x v="7"/>
    <n v="0"/>
    <n v="0"/>
    <n v="0"/>
    <n v="0"/>
    <n v="0"/>
    <n v="36.481999999999999"/>
    <n v="0"/>
    <n v="36.481999999999999"/>
    <n v="0"/>
    <n v="0"/>
    <n v="0"/>
    <n v="5910.4"/>
    <n v="0"/>
    <n v="5910.4"/>
    <n v="46"/>
    <n v="0"/>
    <n v="46"/>
  </r>
  <r>
    <n v="45200"/>
    <n v="45230"/>
    <x v="4"/>
    <x v="0"/>
    <n v="170"/>
    <n v="75000"/>
    <n v="12750000"/>
    <n v="75198.02"/>
    <n v="12783663.4"/>
    <n v="20.25"/>
    <n v="0.35"/>
    <n v="19.899999999999999"/>
    <n v="0"/>
    <n v="0"/>
    <n v="0"/>
    <n v="1522760"/>
    <n v="26250"/>
    <n v="1496510"/>
    <n v="53"/>
    <n v="2"/>
    <n v="51"/>
  </r>
  <r>
    <n v="45200"/>
    <n v="45230"/>
    <x v="4"/>
    <x v="1"/>
    <n v="1700"/>
    <n v="6000"/>
    <n v="10200000"/>
    <n v="5874.22"/>
    <n v="9986174"/>
    <n v="225.28299999999999"/>
    <n v="8.6"/>
    <n v="216.68299999999999"/>
    <n v="161.43700000000001"/>
    <n v="6.1680000000000001"/>
    <n v="155.26900000000001"/>
    <n v="1323362.2"/>
    <n v="51622"/>
    <n v="1271740.2"/>
    <n v="63"/>
    <n v="2"/>
    <n v="61"/>
  </r>
  <r>
    <n v="45200"/>
    <n v="45230"/>
    <x v="4"/>
    <x v="2"/>
    <n v="2500"/>
    <n v="5700"/>
    <n v="14250000"/>
    <n v="5758.81"/>
    <n v="14397025"/>
    <n v="1323.35"/>
    <n v="1.9990000000000001"/>
    <n v="1321.3510000000001"/>
    <n v="1316.739"/>
    <n v="1.839"/>
    <n v="1314.9"/>
    <n v="7620924.25"/>
    <n v="10640.68"/>
    <n v="7610283.5700000003"/>
    <n v="196"/>
    <n v="1"/>
    <n v="195"/>
  </r>
  <r>
    <n v="45200"/>
    <n v="45230"/>
    <x v="4"/>
    <x v="3"/>
    <n v="13700"/>
    <n v="6000"/>
    <n v="82200000"/>
    <n v="6085.47"/>
    <n v="83370939"/>
    <n v="3652.3510000000001"/>
    <n v="46.7"/>
    <n v="3605.6509999999998"/>
    <n v="3358.6260000000002"/>
    <n v="42.963999999999999"/>
    <n v="3315.6619999999998"/>
    <n v="22226288.800000001"/>
    <n v="281011.3"/>
    <n v="21945277.5"/>
    <n v="532"/>
    <n v="6"/>
    <n v="526"/>
  </r>
  <r>
    <n v="45200"/>
    <n v="45230"/>
    <x v="4"/>
    <x v="4"/>
    <n v="0"/>
    <n v="0"/>
    <n v="0"/>
    <n v="0"/>
    <n v="0"/>
    <n v="0"/>
    <n v="0"/>
    <n v="0"/>
    <n v="0"/>
    <n v="0"/>
    <n v="0"/>
    <n v="5300"/>
    <n v="0"/>
    <n v="5300"/>
    <n v="1"/>
    <n v="0"/>
    <n v="1"/>
  </r>
  <r>
    <n v="45200"/>
    <n v="45230"/>
    <x v="4"/>
    <x v="8"/>
    <n v="0"/>
    <n v="0"/>
    <n v="0"/>
    <n v="0"/>
    <n v="0"/>
    <n v="0"/>
    <n v="0"/>
    <n v="0"/>
    <n v="0"/>
    <n v="0"/>
    <n v="0"/>
    <n v="9100"/>
    <n v="0"/>
    <n v="9100"/>
    <n v="17"/>
    <n v="0"/>
    <n v="17"/>
  </r>
  <r>
    <n v="45200"/>
    <n v="45230"/>
    <x v="4"/>
    <x v="5"/>
    <n v="0"/>
    <n v="0"/>
    <n v="0"/>
    <n v="0"/>
    <n v="0"/>
    <n v="141.32"/>
    <n v="0"/>
    <n v="141.32"/>
    <n v="123.88200000000001"/>
    <n v="0"/>
    <n v="123.88200000000001"/>
    <n v="458"/>
    <n v="0"/>
    <n v="458"/>
    <n v="40"/>
    <n v="0"/>
    <n v="40"/>
  </r>
  <r>
    <n v="45200"/>
    <n v="45230"/>
    <x v="4"/>
    <x v="9"/>
    <n v="6500"/>
    <n v="60"/>
    <n v="390000"/>
    <n v="80.77"/>
    <n v="525005"/>
    <n v="631.49"/>
    <n v="0"/>
    <n v="631.49"/>
    <n v="631.49"/>
    <n v="0"/>
    <n v="631.49"/>
    <n v="51006.63"/>
    <n v="0"/>
    <n v="51006.63"/>
    <n v="133"/>
    <n v="0"/>
    <n v="133"/>
  </r>
  <r>
    <n v="45200"/>
    <n v="45230"/>
    <x v="4"/>
    <x v="6"/>
    <n v="48000"/>
    <n v="70"/>
    <n v="3360000"/>
    <n v="84.53"/>
    <n v="4057440"/>
    <n v="6400.1610000000001"/>
    <n v="86.44"/>
    <n v="6313.7209999999995"/>
    <n v="5395.7060000000001"/>
    <n v="73.912000000000006"/>
    <n v="5321.7939999999999"/>
    <n v="541026.51"/>
    <n v="7159"/>
    <n v="533867.51"/>
    <n v="196"/>
    <n v="4"/>
    <n v="192"/>
  </r>
  <r>
    <n v="45200"/>
    <n v="45230"/>
    <x v="4"/>
    <x v="7"/>
    <n v="500000"/>
    <n v="1"/>
    <n v="500000"/>
    <n v="1"/>
    <n v="500000"/>
    <n v="181.91900000000001"/>
    <n v="0.03"/>
    <n v="181.88900000000001"/>
    <n v="0"/>
    <n v="0"/>
    <n v="0"/>
    <n v="85120.79"/>
    <n v="14.7"/>
    <n v="85106.09"/>
    <n v="161"/>
    <n v="1"/>
    <n v="160"/>
  </r>
  <r>
    <n v="45200"/>
    <n v="45230"/>
    <x v="5"/>
    <x v="0"/>
    <n v="0"/>
    <n v="0"/>
    <n v="0"/>
    <n v="0"/>
    <n v="0"/>
    <n v="7.36"/>
    <n v="0.31"/>
    <n v="7.05"/>
    <n v="0"/>
    <n v="0"/>
    <n v="0"/>
    <n v="552000"/>
    <n v="22790"/>
    <n v="529210"/>
    <n v="23"/>
    <n v="2"/>
    <n v="21"/>
  </r>
  <r>
    <n v="45200"/>
    <n v="45230"/>
    <x v="5"/>
    <x v="1"/>
    <n v="0"/>
    <n v="0"/>
    <n v="0"/>
    <n v="0"/>
    <n v="0"/>
    <n v="73.081999999999994"/>
    <n v="5.3079999999999998"/>
    <n v="67.774000000000001"/>
    <n v="50.94"/>
    <n v="3.31"/>
    <n v="47.63"/>
    <n v="430915"/>
    <n v="29806"/>
    <n v="401109"/>
    <n v="25"/>
    <n v="2"/>
    <n v="23"/>
  </r>
  <r>
    <n v="45200"/>
    <n v="45230"/>
    <x v="5"/>
    <x v="2"/>
    <n v="0"/>
    <n v="0"/>
    <n v="0"/>
    <n v="0"/>
    <n v="0"/>
    <n v="205.3"/>
    <n v="30.03"/>
    <n v="175.27"/>
    <n v="204.27199999999999"/>
    <n v="29.88"/>
    <n v="174.392"/>
    <n v="1187937.8999999999"/>
    <n v="172974"/>
    <n v="1014963.9"/>
    <n v="27"/>
    <n v="3"/>
    <n v="24"/>
  </r>
  <r>
    <n v="45200"/>
    <n v="45230"/>
    <x v="5"/>
    <x v="3"/>
    <n v="0"/>
    <n v="0"/>
    <n v="0"/>
    <n v="0"/>
    <n v="0"/>
    <n v="2750.5439999999999"/>
    <n v="135.11000000000001"/>
    <n v="2615.4340000000002"/>
    <n v="2529.5569999999998"/>
    <n v="124.465"/>
    <n v="2405.0920000000001"/>
    <n v="16801214.559999999"/>
    <n v="819204.6"/>
    <n v="15982009.960000001"/>
    <n v="389"/>
    <n v="8"/>
    <n v="381"/>
  </r>
  <r>
    <n v="45200"/>
    <n v="45230"/>
    <x v="5"/>
    <x v="4"/>
    <n v="0"/>
    <n v="0"/>
    <n v="0"/>
    <n v="0"/>
    <n v="0"/>
    <n v="0"/>
    <n v="0"/>
    <n v="0"/>
    <n v="0"/>
    <n v="0"/>
    <n v="0"/>
    <n v="20114"/>
    <n v="0"/>
    <n v="20114"/>
    <n v="18"/>
    <n v="0"/>
    <n v="18"/>
  </r>
  <r>
    <n v="45200"/>
    <n v="45230"/>
    <x v="5"/>
    <x v="8"/>
    <n v="0"/>
    <n v="0"/>
    <n v="0"/>
    <n v="0"/>
    <n v="0"/>
    <n v="0"/>
    <n v="0"/>
    <n v="0"/>
    <n v="0"/>
    <n v="0"/>
    <n v="0"/>
    <n v="12013"/>
    <n v="0"/>
    <n v="12013"/>
    <n v="21"/>
    <n v="0"/>
    <n v="21"/>
  </r>
  <r>
    <n v="45200"/>
    <n v="45230"/>
    <x v="5"/>
    <x v="5"/>
    <n v="0"/>
    <n v="0"/>
    <n v="0"/>
    <n v="0"/>
    <n v="0"/>
    <n v="25.03"/>
    <n v="0"/>
    <n v="25.03"/>
    <n v="23.027999999999999"/>
    <n v="0"/>
    <n v="23.027999999999999"/>
    <n v="304"/>
    <n v="0"/>
    <n v="304"/>
    <n v="2"/>
    <n v="0"/>
    <n v="2"/>
  </r>
  <r>
    <n v="45200"/>
    <n v="45230"/>
    <x v="5"/>
    <x v="9"/>
    <n v="0"/>
    <n v="0"/>
    <n v="0"/>
    <n v="0"/>
    <n v="0"/>
    <n v="80.48"/>
    <n v="0"/>
    <n v="80.48"/>
    <n v="80.48"/>
    <n v="0"/>
    <n v="80.48"/>
    <n v="5663"/>
    <n v="0"/>
    <n v="5663"/>
    <n v="11"/>
    <n v="0"/>
    <n v="11"/>
  </r>
  <r>
    <n v="45200"/>
    <n v="45230"/>
    <x v="5"/>
    <x v="6"/>
    <n v="0"/>
    <n v="0"/>
    <n v="0"/>
    <n v="0"/>
    <n v="0"/>
    <n v="7041.49"/>
    <n v="396.63"/>
    <n v="6644.86"/>
    <n v="6029.616"/>
    <n v="322.24799999999999"/>
    <n v="5707.3680000000004"/>
    <n v="592443.68000000005"/>
    <n v="33740"/>
    <n v="558703.68000000005"/>
    <n v="213"/>
    <n v="11"/>
    <n v="202"/>
  </r>
  <r>
    <n v="45200"/>
    <n v="45230"/>
    <x v="5"/>
    <x v="7"/>
    <n v="0"/>
    <n v="0"/>
    <n v="0"/>
    <n v="0"/>
    <n v="0"/>
    <n v="172.499"/>
    <n v="6.27"/>
    <n v="166.22900000000001"/>
    <n v="0"/>
    <n v="0"/>
    <n v="0"/>
    <n v="34156.81"/>
    <n v="764.4"/>
    <n v="33392.410000000003"/>
    <n v="134"/>
    <n v="7"/>
    <n v="127"/>
  </r>
  <r>
    <n v="45200"/>
    <n v="45230"/>
    <x v="6"/>
    <x v="0"/>
    <n v="0"/>
    <n v="0"/>
    <n v="0"/>
    <n v="0"/>
    <n v="0"/>
    <n v="3.41"/>
    <n v="0"/>
    <n v="3.41"/>
    <n v="0"/>
    <n v="0"/>
    <n v="0"/>
    <n v="257130"/>
    <n v="0"/>
    <n v="257130"/>
    <n v="9"/>
    <n v="0"/>
    <n v="9"/>
  </r>
  <r>
    <n v="45200"/>
    <n v="45230"/>
    <x v="6"/>
    <x v="1"/>
    <n v="0"/>
    <n v="0"/>
    <n v="0"/>
    <n v="0"/>
    <n v="0"/>
    <n v="31.44"/>
    <n v="0"/>
    <n v="31.44"/>
    <n v="22.577999999999999"/>
    <n v="0"/>
    <n v="22.577999999999999"/>
    <n v="185368"/>
    <n v="0"/>
    <n v="185368"/>
    <n v="9"/>
    <n v="0"/>
    <n v="9"/>
  </r>
  <r>
    <n v="45200"/>
    <n v="45230"/>
    <x v="6"/>
    <x v="2"/>
    <n v="0"/>
    <n v="0"/>
    <n v="0"/>
    <n v="0"/>
    <n v="0"/>
    <n v="257.61"/>
    <n v="5.0199999999999996"/>
    <n v="252.59"/>
    <n v="256.322"/>
    <n v="4.9950000000000001"/>
    <n v="251.327"/>
    <n v="1493212.3"/>
    <n v="28965"/>
    <n v="1464247.3"/>
    <n v="32"/>
    <n v="1"/>
    <n v="31"/>
  </r>
  <r>
    <n v="45200"/>
    <n v="45230"/>
    <x v="6"/>
    <x v="3"/>
    <n v="0"/>
    <n v="0"/>
    <n v="0"/>
    <n v="0"/>
    <n v="0"/>
    <n v="643.01099999999997"/>
    <n v="8.0000000000000002E-3"/>
    <n v="643.00300000000004"/>
    <n v="591.39599999999996"/>
    <n v="8.0000000000000002E-3"/>
    <n v="591.38800000000003"/>
    <n v="3939163.11"/>
    <n v="42"/>
    <n v="3939121.11"/>
    <n v="131"/>
    <n v="2"/>
    <n v="129"/>
  </r>
  <r>
    <n v="45200"/>
    <n v="45230"/>
    <x v="6"/>
    <x v="4"/>
    <n v="0"/>
    <n v="0"/>
    <n v="0"/>
    <n v="0"/>
    <n v="0"/>
    <n v="0"/>
    <n v="0"/>
    <n v="0"/>
    <n v="0"/>
    <n v="0"/>
    <n v="0"/>
    <n v="7640"/>
    <n v="0"/>
    <n v="7640"/>
    <n v="4"/>
    <n v="0"/>
    <n v="4"/>
  </r>
  <r>
    <n v="45200"/>
    <n v="45230"/>
    <x v="6"/>
    <x v="8"/>
    <n v="0"/>
    <n v="0"/>
    <n v="0"/>
    <n v="0"/>
    <n v="0"/>
    <n v="0"/>
    <n v="0"/>
    <n v="0"/>
    <n v="0"/>
    <n v="0"/>
    <n v="0"/>
    <n v="3518"/>
    <n v="0"/>
    <n v="3518"/>
    <n v="2"/>
    <n v="0"/>
    <n v="2"/>
  </r>
  <r>
    <n v="45200"/>
    <n v="45230"/>
    <x v="6"/>
    <x v="5"/>
    <n v="0"/>
    <n v="0"/>
    <n v="0"/>
    <n v="0"/>
    <n v="0"/>
    <n v="222.22"/>
    <n v="0"/>
    <n v="222.22"/>
    <n v="144.44300000000001"/>
    <n v="0"/>
    <n v="144.44300000000001"/>
    <n v="265"/>
    <n v="0"/>
    <n v="265"/>
    <n v="15"/>
    <n v="0"/>
    <n v="15"/>
  </r>
  <r>
    <n v="45200"/>
    <n v="45230"/>
    <x v="6"/>
    <x v="9"/>
    <n v="0"/>
    <n v="0"/>
    <n v="0"/>
    <n v="0"/>
    <n v="0"/>
    <n v="15.98"/>
    <n v="0"/>
    <n v="15.98"/>
    <n v="15.98"/>
    <n v="0"/>
    <n v="15.98"/>
    <n v="1242"/>
    <n v="0"/>
    <n v="1242"/>
    <n v="2"/>
    <n v="0"/>
    <n v="2"/>
  </r>
  <r>
    <n v="45200"/>
    <n v="45230"/>
    <x v="6"/>
    <x v="6"/>
    <n v="0"/>
    <n v="0"/>
    <n v="0"/>
    <n v="0"/>
    <n v="0"/>
    <n v="1795.56"/>
    <n v="5.23"/>
    <n v="1790.33"/>
    <n v="1537.4490000000001"/>
    <n v="4.8380000000000001"/>
    <n v="1532.6110000000001"/>
    <n v="145511"/>
    <n v="1203"/>
    <n v="144308"/>
    <n v="55"/>
    <n v="1"/>
    <n v="54"/>
  </r>
  <r>
    <n v="45200"/>
    <n v="45230"/>
    <x v="6"/>
    <x v="7"/>
    <n v="0"/>
    <n v="0"/>
    <n v="0"/>
    <n v="0"/>
    <n v="0"/>
    <n v="46.241999999999997"/>
    <n v="0"/>
    <n v="46.241999999999997"/>
    <n v="0"/>
    <n v="0"/>
    <n v="0"/>
    <n v="11944.88"/>
    <n v="0"/>
    <n v="11944.88"/>
    <n v="29"/>
    <n v="0"/>
    <n v="29"/>
  </r>
  <r>
    <n v="45200"/>
    <n v="45230"/>
    <x v="7"/>
    <x v="0"/>
    <n v="450"/>
    <n v="75000"/>
    <n v="33750000"/>
    <n v="76191.75"/>
    <n v="34286287.5"/>
    <n v="72.7"/>
    <n v="0.63"/>
    <n v="72.069999999999993"/>
    <n v="0"/>
    <n v="0"/>
    <n v="0"/>
    <n v="5539140"/>
    <n v="47250"/>
    <n v="5491890"/>
    <n v="169"/>
    <n v="3"/>
    <n v="166"/>
  </r>
  <r>
    <n v="45200"/>
    <n v="45230"/>
    <x v="7"/>
    <x v="1"/>
    <n v="4500"/>
    <n v="6000"/>
    <n v="27000000"/>
    <n v="5779.81"/>
    <n v="26009145"/>
    <n v="674.53499999999997"/>
    <n v="3.4239999999999999"/>
    <n v="671.11099999999999"/>
    <n v="467.33100000000002"/>
    <n v="2.5670000000000002"/>
    <n v="464.76400000000001"/>
    <n v="3898682.34"/>
    <n v="21461"/>
    <n v="3877221.34"/>
    <n v="194"/>
    <n v="3"/>
    <n v="191"/>
  </r>
  <r>
    <n v="45200"/>
    <n v="45230"/>
    <x v="7"/>
    <x v="2"/>
    <n v="8000"/>
    <n v="5700"/>
    <n v="45600000"/>
    <n v="5752.38"/>
    <n v="46019040"/>
    <n v="3667.59"/>
    <n v="15.55"/>
    <n v="3652.04"/>
    <n v="3652.4609999999998"/>
    <n v="15.472"/>
    <n v="3636.989"/>
    <n v="21097368.969999999"/>
    <n v="90099"/>
    <n v="21007269.969999999"/>
    <n v="554"/>
    <n v="4"/>
    <n v="550"/>
  </r>
  <r>
    <n v="45200"/>
    <n v="45230"/>
    <x v="7"/>
    <x v="3"/>
    <n v="38000"/>
    <n v="6000"/>
    <n v="228000000"/>
    <n v="6083.91"/>
    <n v="231188580"/>
    <n v="9663.1560000000009"/>
    <n v="179.994"/>
    <n v="9483.1620000000003"/>
    <n v="8898.69"/>
    <n v="165.386"/>
    <n v="8733.3040000000001"/>
    <n v="58789816.68"/>
    <n v="1089407.2"/>
    <n v="57700409.479999997"/>
    <n v="1367"/>
    <n v="26"/>
    <n v="1341"/>
  </r>
  <r>
    <n v="45200"/>
    <n v="45230"/>
    <x v="7"/>
    <x v="8"/>
    <n v="0"/>
    <n v="0"/>
    <n v="0"/>
    <n v="0"/>
    <n v="0"/>
    <n v="0"/>
    <n v="0"/>
    <n v="0"/>
    <n v="0"/>
    <n v="0"/>
    <n v="0"/>
    <n v="15000"/>
    <n v="0"/>
    <n v="15000"/>
    <n v="30"/>
    <n v="0"/>
    <n v="30"/>
  </r>
  <r>
    <n v="45200"/>
    <n v="45230"/>
    <x v="7"/>
    <x v="5"/>
    <n v="0"/>
    <n v="0"/>
    <n v="0"/>
    <n v="0"/>
    <n v="0"/>
    <n v="448.185"/>
    <n v="0"/>
    <n v="448.185"/>
    <n v="347.23599999999999"/>
    <n v="0"/>
    <n v="347.23599999999999"/>
    <n v="2014"/>
    <n v="0"/>
    <n v="2014"/>
    <n v="92"/>
    <n v="0"/>
    <n v="92"/>
  </r>
  <r>
    <n v="45200"/>
    <n v="45230"/>
    <x v="7"/>
    <x v="9"/>
    <n v="9000"/>
    <n v="60"/>
    <n v="540000"/>
    <n v="78.03"/>
    <n v="702270"/>
    <n v="2067.1999999999998"/>
    <n v="3"/>
    <n v="2064.1999999999998"/>
    <n v="2067.1999999999998"/>
    <n v="3"/>
    <n v="2064.1999999999998"/>
    <n v="161308.4"/>
    <n v="369"/>
    <n v="160939.4"/>
    <n v="376"/>
    <n v="3"/>
    <n v="373"/>
  </r>
  <r>
    <n v="45200"/>
    <n v="45230"/>
    <x v="7"/>
    <x v="6"/>
    <n v="120000"/>
    <n v="70"/>
    <n v="8400000"/>
    <n v="83.66"/>
    <n v="10039200"/>
    <n v="21339.504000000001"/>
    <n v="87.83"/>
    <n v="21251.673999999999"/>
    <n v="18098.663"/>
    <n v="75.325000000000003"/>
    <n v="18023.338"/>
    <n v="1785325.4"/>
    <n v="7315"/>
    <n v="1778010.4"/>
    <n v="630"/>
    <n v="2"/>
    <n v="628"/>
  </r>
  <r>
    <n v="45200"/>
    <n v="45230"/>
    <x v="7"/>
    <x v="7"/>
    <n v="1500000"/>
    <n v="1"/>
    <n v="1500000"/>
    <n v="1"/>
    <n v="1500000"/>
    <n v="452.13900000000001"/>
    <n v="27.666"/>
    <n v="424.47300000000001"/>
    <n v="0"/>
    <n v="0"/>
    <n v="0"/>
    <n v="167279.60999999999"/>
    <n v="58.8"/>
    <n v="167220.81"/>
    <n v="371"/>
    <n v="6"/>
    <n v="365"/>
  </r>
  <r>
    <n v="45200"/>
    <n v="45230"/>
    <x v="8"/>
    <x v="2"/>
    <n v="0"/>
    <n v="0"/>
    <n v="0"/>
    <n v="0"/>
    <n v="0"/>
    <n v="34.020000000000003"/>
    <n v="0"/>
    <n v="34.020000000000003"/>
    <n v="33.85"/>
    <n v="0"/>
    <n v="33.85"/>
    <n v="197185.7"/>
    <n v="0"/>
    <n v="197185.7"/>
    <n v="4"/>
    <n v="0"/>
    <n v="4"/>
  </r>
  <r>
    <n v="45200"/>
    <n v="45230"/>
    <x v="8"/>
    <x v="3"/>
    <n v="0"/>
    <n v="0"/>
    <n v="0"/>
    <n v="0"/>
    <n v="0"/>
    <n v="0.15"/>
    <n v="0"/>
    <n v="0.15"/>
    <n v="0.13800000000000001"/>
    <n v="0"/>
    <n v="0.13800000000000001"/>
    <n v="1212"/>
    <n v="0"/>
    <n v="1212"/>
    <n v="1"/>
    <n v="0"/>
    <n v="1"/>
  </r>
  <r>
    <n v="45200"/>
    <n v="45230"/>
    <x v="8"/>
    <x v="6"/>
    <n v="0"/>
    <n v="0"/>
    <n v="0"/>
    <n v="0"/>
    <n v="0"/>
    <n v="19.57"/>
    <n v="0"/>
    <n v="19.57"/>
    <n v="15.984999999999999"/>
    <n v="0"/>
    <n v="15.984999999999999"/>
    <n v="2188"/>
    <n v="0"/>
    <n v="2188"/>
    <n v="4"/>
    <n v="0"/>
    <n v="4"/>
  </r>
  <r>
    <n v="45200"/>
    <n v="45230"/>
    <x v="8"/>
    <x v="7"/>
    <n v="0"/>
    <n v="0"/>
    <n v="0"/>
    <n v="0"/>
    <n v="0"/>
    <n v="1.46"/>
    <n v="0"/>
    <n v="1.46"/>
    <n v="0"/>
    <n v="0"/>
    <n v="0"/>
    <n v="0"/>
    <n v="0"/>
    <n v="0"/>
    <n v="1"/>
    <n v="0"/>
    <n v="1"/>
  </r>
  <r>
    <n v="45200"/>
    <n v="45230"/>
    <x v="9"/>
    <x v="0"/>
    <n v="0"/>
    <n v="0"/>
    <n v="0"/>
    <n v="0"/>
    <n v="0"/>
    <n v="5.24"/>
    <n v="0"/>
    <n v="5.24"/>
    <n v="0"/>
    <n v="0"/>
    <n v="0"/>
    <n v="404070"/>
    <n v="0"/>
    <n v="404070"/>
    <n v="16"/>
    <n v="0"/>
    <n v="16"/>
  </r>
  <r>
    <n v="45200"/>
    <n v="45230"/>
    <x v="9"/>
    <x v="1"/>
    <n v="0"/>
    <n v="0"/>
    <n v="0"/>
    <n v="0"/>
    <n v="0"/>
    <n v="54.161999999999999"/>
    <n v="0"/>
    <n v="54.161999999999999"/>
    <n v="38.408000000000001"/>
    <n v="0"/>
    <n v="38.408000000000001"/>
    <n v="322741"/>
    <n v="0"/>
    <n v="322741"/>
    <n v="17"/>
    <n v="0"/>
    <n v="17"/>
  </r>
  <r>
    <n v="45200"/>
    <n v="45230"/>
    <x v="9"/>
    <x v="2"/>
    <n v="0"/>
    <n v="0"/>
    <n v="0"/>
    <n v="0"/>
    <n v="0"/>
    <n v="384.01"/>
    <n v="0"/>
    <n v="384.01"/>
    <n v="382.09100000000001"/>
    <n v="0"/>
    <n v="382.09100000000001"/>
    <n v="2225105"/>
    <n v="0"/>
    <n v="2225105"/>
    <n v="40"/>
    <n v="0"/>
    <n v="40"/>
  </r>
  <r>
    <n v="45200"/>
    <n v="45230"/>
    <x v="9"/>
    <x v="3"/>
    <n v="0"/>
    <n v="0"/>
    <n v="0"/>
    <n v="0"/>
    <n v="0"/>
    <n v="2473.569"/>
    <n v="119.53"/>
    <n v="2354.0390000000002"/>
    <n v="2282.259"/>
    <n v="109.968"/>
    <n v="2172.2910000000002"/>
    <n v="15589986.09"/>
    <n v="736319.8"/>
    <n v="14853666.289999999"/>
    <n v="162"/>
    <n v="4"/>
    <n v="158"/>
  </r>
  <r>
    <n v="45200"/>
    <n v="45230"/>
    <x v="9"/>
    <x v="8"/>
    <n v="0"/>
    <n v="0"/>
    <n v="0"/>
    <n v="0"/>
    <n v="0"/>
    <n v="0"/>
    <n v="0"/>
    <n v="0"/>
    <n v="0"/>
    <n v="0"/>
    <n v="0"/>
    <n v="180"/>
    <n v="0"/>
    <n v="180"/>
    <n v="2"/>
    <n v="0"/>
    <n v="2"/>
  </r>
  <r>
    <n v="45200"/>
    <n v="45230"/>
    <x v="9"/>
    <x v="5"/>
    <n v="0"/>
    <n v="0"/>
    <n v="0"/>
    <n v="0"/>
    <n v="0"/>
    <n v="239.21"/>
    <n v="0"/>
    <n v="239.21"/>
    <n v="209.46799999999999"/>
    <n v="0"/>
    <n v="209.46799999999999"/>
    <n v="213"/>
    <n v="0"/>
    <n v="213"/>
    <n v="31"/>
    <n v="0"/>
    <n v="31"/>
  </r>
  <r>
    <n v="45200"/>
    <n v="45230"/>
    <x v="9"/>
    <x v="9"/>
    <n v="0"/>
    <n v="0"/>
    <n v="0"/>
    <n v="0"/>
    <n v="0"/>
    <n v="114.47499999999999"/>
    <n v="0"/>
    <n v="114.47499999999999"/>
    <n v="114.47499999999999"/>
    <n v="0"/>
    <n v="114.47499999999999"/>
    <n v="8782"/>
    <n v="0"/>
    <n v="8782"/>
    <n v="8"/>
    <n v="0"/>
    <n v="8"/>
  </r>
  <r>
    <n v="45200"/>
    <n v="45230"/>
    <x v="9"/>
    <x v="6"/>
    <n v="0"/>
    <n v="0"/>
    <n v="0"/>
    <n v="0"/>
    <n v="0"/>
    <n v="3226.12"/>
    <n v="0"/>
    <n v="3226.12"/>
    <n v="2904.2330000000002"/>
    <n v="0"/>
    <n v="2904.2330000000002"/>
    <n v="276205.40000000002"/>
    <n v="0"/>
    <n v="276205.40000000002"/>
    <n v="74"/>
    <n v="0"/>
    <n v="74"/>
  </r>
  <r>
    <n v="45200"/>
    <n v="45230"/>
    <x v="9"/>
    <x v="7"/>
    <n v="0"/>
    <n v="0"/>
    <n v="0"/>
    <n v="0"/>
    <n v="0"/>
    <n v="104.685"/>
    <n v="2.71"/>
    <n v="101.97499999999999"/>
    <n v="0"/>
    <n v="0"/>
    <n v="0"/>
    <n v="12842.43"/>
    <n v="627.20000000000005"/>
    <n v="12215.23"/>
    <n v="61"/>
    <n v="3"/>
    <n v="58"/>
  </r>
  <r>
    <n v="45200"/>
    <n v="45230"/>
    <x v="10"/>
    <x v="0"/>
    <n v="200"/>
    <n v="75000"/>
    <n v="15000000"/>
    <n v="76155.19"/>
    <n v="15231038"/>
    <n v="33.119999999999997"/>
    <n v="0"/>
    <n v="33.119999999999997"/>
    <n v="0"/>
    <n v="0"/>
    <n v="0"/>
    <n v="2522260"/>
    <n v="0"/>
    <n v="2522260"/>
    <n v="94"/>
    <n v="0"/>
    <n v="94"/>
  </r>
  <r>
    <n v="45200"/>
    <n v="45230"/>
    <x v="10"/>
    <x v="1"/>
    <n v="2000"/>
    <n v="6000"/>
    <n v="12000000"/>
    <n v="5872.6"/>
    <n v="11745200"/>
    <n v="339.61799999999999"/>
    <n v="0"/>
    <n v="339.61799999999999"/>
    <n v="239.49199999999999"/>
    <n v="0"/>
    <n v="239.49199999999999"/>
    <n v="1994440.32"/>
    <n v="0"/>
    <n v="1994440.32"/>
    <n v="103"/>
    <n v="0"/>
    <n v="103"/>
  </r>
  <r>
    <n v="45200"/>
    <n v="45230"/>
    <x v="10"/>
    <x v="2"/>
    <n v="2900"/>
    <n v="5700"/>
    <n v="16530000"/>
    <n v="5765.75"/>
    <n v="16720675"/>
    <n v="2014.72"/>
    <n v="4.04"/>
    <n v="2010.68"/>
    <n v="2004.654"/>
    <n v="4.0199999999999996"/>
    <n v="2000.634"/>
    <n v="11616368.800000001"/>
    <n v="23311"/>
    <n v="11593057.800000001"/>
    <n v="318"/>
    <n v="2"/>
    <n v="316"/>
  </r>
  <r>
    <n v="45200"/>
    <n v="45230"/>
    <x v="10"/>
    <x v="3"/>
    <n v="26000"/>
    <n v="6000"/>
    <n v="156000000"/>
    <n v="6074.26"/>
    <n v="157930760"/>
    <n v="6004.7259999999997"/>
    <n v="40.270000000000003"/>
    <n v="5964.4560000000001"/>
    <n v="5537.4930000000004"/>
    <n v="37.048999999999999"/>
    <n v="5500.4440000000004"/>
    <n v="36474290.490000002"/>
    <n v="243539"/>
    <n v="36230751.490000002"/>
    <n v="736"/>
    <n v="6"/>
    <n v="730"/>
  </r>
  <r>
    <n v="45200"/>
    <n v="45230"/>
    <x v="10"/>
    <x v="4"/>
    <n v="0"/>
    <n v="0"/>
    <n v="0"/>
    <n v="0"/>
    <n v="0"/>
    <n v="0"/>
    <n v="0"/>
    <n v="0"/>
    <n v="0"/>
    <n v="0"/>
    <n v="0"/>
    <n v="66044"/>
    <n v="0"/>
    <n v="66044"/>
    <n v="51"/>
    <n v="0"/>
    <n v="51"/>
  </r>
  <r>
    <n v="45200"/>
    <n v="45230"/>
    <x v="10"/>
    <x v="8"/>
    <n v="0"/>
    <n v="0"/>
    <n v="0"/>
    <n v="0"/>
    <n v="0"/>
    <n v="0"/>
    <n v="0"/>
    <n v="0"/>
    <n v="0"/>
    <n v="0"/>
    <n v="0"/>
    <n v="31457"/>
    <n v="0"/>
    <n v="31457"/>
    <n v="56"/>
    <n v="0"/>
    <n v="56"/>
  </r>
  <r>
    <n v="45200"/>
    <n v="45230"/>
    <x v="10"/>
    <x v="5"/>
    <n v="0"/>
    <n v="0"/>
    <n v="0"/>
    <n v="0"/>
    <n v="0"/>
    <n v="95.27"/>
    <n v="0"/>
    <n v="95.27"/>
    <n v="87.566999999999993"/>
    <n v="0"/>
    <n v="87.566999999999993"/>
    <n v="10749"/>
    <n v="0"/>
    <n v="10749"/>
    <n v="37"/>
    <n v="0"/>
    <n v="37"/>
  </r>
  <r>
    <n v="45200"/>
    <n v="45230"/>
    <x v="10"/>
    <x v="9"/>
    <n v="4800"/>
    <n v="60"/>
    <n v="288000"/>
    <n v="77.72"/>
    <n v="373056"/>
    <n v="2513.15"/>
    <n v="0"/>
    <n v="2513.15"/>
    <n v="2513.15"/>
    <n v="0"/>
    <n v="2513.15"/>
    <n v="195318.79"/>
    <n v="0"/>
    <n v="195318.79"/>
    <n v="392"/>
    <n v="0"/>
    <n v="392"/>
  </r>
  <r>
    <n v="45200"/>
    <n v="45230"/>
    <x v="10"/>
    <x v="6"/>
    <n v="80000"/>
    <n v="70"/>
    <n v="5600000"/>
    <n v="82.04"/>
    <n v="6563200"/>
    <n v="12296.129000000001"/>
    <n v="115.61"/>
    <n v="12180.519"/>
    <n v="10523.629000000001"/>
    <n v="99.379000000000005"/>
    <n v="10424.25"/>
    <n v="1008829.08"/>
    <n v="11732"/>
    <n v="997097.08"/>
    <n v="336"/>
    <n v="5"/>
    <n v="331"/>
  </r>
  <r>
    <n v="45200"/>
    <n v="45230"/>
    <x v="10"/>
    <x v="7"/>
    <n v="350000"/>
    <n v="1"/>
    <n v="350000"/>
    <n v="1"/>
    <n v="350000"/>
    <n v="455.44200000000001"/>
    <n v="0"/>
    <n v="455.44200000000001"/>
    <n v="0"/>
    <n v="0"/>
    <n v="0"/>
    <n v="54685.95"/>
    <n v="0"/>
    <n v="54685.95"/>
    <n v="200"/>
    <n v="0"/>
    <n v="200"/>
  </r>
  <r>
    <n v="45200"/>
    <n v="45230"/>
    <x v="11"/>
    <x v="0"/>
    <n v="270"/>
    <n v="75000"/>
    <n v="20250000"/>
    <n v="75382.31"/>
    <n v="20353223.699999999"/>
    <n v="24.64"/>
    <n v="0.17"/>
    <n v="24.47"/>
    <n v="0"/>
    <n v="0"/>
    <n v="0"/>
    <n v="1857420"/>
    <n v="12750"/>
    <n v="1844670"/>
    <n v="68"/>
    <n v="2"/>
    <n v="66"/>
  </r>
  <r>
    <n v="45200"/>
    <n v="45230"/>
    <x v="11"/>
    <x v="1"/>
    <n v="3200"/>
    <n v="6000"/>
    <n v="19200000"/>
    <n v="5702.97"/>
    <n v="18249504"/>
    <n v="300.65699999999998"/>
    <n v="5.516"/>
    <n v="295.14100000000002"/>
    <n v="203.05"/>
    <n v="4.1369999999999996"/>
    <n v="198.91300000000001"/>
    <n v="1714637.21"/>
    <n v="35124"/>
    <n v="1679513.21"/>
    <n v="79"/>
    <n v="2"/>
    <n v="77"/>
  </r>
  <r>
    <n v="45200"/>
    <n v="45230"/>
    <x v="11"/>
    <x v="2"/>
    <n v="3000"/>
    <n v="5700"/>
    <n v="17100000"/>
    <n v="5756.51"/>
    <n v="17269530"/>
    <n v="2106.4299999999998"/>
    <n v="5.01"/>
    <n v="2101.42"/>
    <n v="2095.9050000000002"/>
    <n v="4.9850000000000003"/>
    <n v="2090.92"/>
    <n v="12125676.59"/>
    <n v="28908"/>
    <n v="12096768.59"/>
    <n v="327"/>
    <n v="1"/>
    <n v="326"/>
  </r>
  <r>
    <n v="45200"/>
    <n v="45230"/>
    <x v="11"/>
    <x v="3"/>
    <n v="30000"/>
    <n v="6000"/>
    <n v="180000000"/>
    <n v="6099.04"/>
    <n v="182971200"/>
    <n v="4853.1480000000001"/>
    <n v="32.06"/>
    <n v="4821.0879999999997"/>
    <n v="4465.973"/>
    <n v="29.495000000000001"/>
    <n v="4436.4780000000001"/>
    <n v="29599535.239999998"/>
    <n v="197430.3"/>
    <n v="29402104.940000001"/>
    <n v="562"/>
    <n v="3"/>
    <n v="559"/>
  </r>
  <r>
    <n v="45200"/>
    <n v="45230"/>
    <x v="11"/>
    <x v="4"/>
    <n v="0"/>
    <n v="0"/>
    <n v="0"/>
    <n v="0"/>
    <n v="0"/>
    <n v="0"/>
    <n v="0"/>
    <n v="0"/>
    <n v="0"/>
    <n v="0"/>
    <n v="0"/>
    <n v="1452"/>
    <n v="0"/>
    <n v="1452"/>
    <n v="3"/>
    <n v="0"/>
    <n v="3"/>
  </r>
  <r>
    <n v="45200"/>
    <n v="45230"/>
    <x v="11"/>
    <x v="8"/>
    <n v="0"/>
    <n v="0"/>
    <n v="0"/>
    <n v="0"/>
    <n v="0"/>
    <n v="0"/>
    <n v="0"/>
    <n v="0"/>
    <n v="0"/>
    <n v="0"/>
    <n v="0"/>
    <n v="32001"/>
    <n v="0"/>
    <n v="32001"/>
    <n v="47"/>
    <n v="0"/>
    <n v="47"/>
  </r>
  <r>
    <n v="45200"/>
    <n v="45230"/>
    <x v="11"/>
    <x v="10"/>
    <n v="0"/>
    <n v="0"/>
    <n v="0"/>
    <n v="0"/>
    <n v="0"/>
    <n v="11.59"/>
    <n v="0"/>
    <n v="11.59"/>
    <n v="0"/>
    <n v="0"/>
    <n v="0"/>
    <n v="61890"/>
    <n v="0"/>
    <n v="61890"/>
    <n v="2"/>
    <n v="0"/>
    <n v="2"/>
  </r>
  <r>
    <n v="45200"/>
    <n v="45230"/>
    <x v="11"/>
    <x v="5"/>
    <n v="0"/>
    <n v="0"/>
    <n v="0"/>
    <n v="0"/>
    <n v="0"/>
    <n v="595.89"/>
    <n v="0"/>
    <n v="595.89"/>
    <n v="508.59399999999999"/>
    <n v="0"/>
    <n v="508.59399999999999"/>
    <n v="647"/>
    <n v="0"/>
    <n v="647"/>
    <n v="64"/>
    <n v="0"/>
    <n v="64"/>
  </r>
  <r>
    <n v="45200"/>
    <n v="45230"/>
    <x v="11"/>
    <x v="9"/>
    <n v="2500"/>
    <n v="60"/>
    <n v="150000"/>
    <n v="84.18"/>
    <n v="210450"/>
    <n v="688.51"/>
    <n v="0"/>
    <n v="688.51"/>
    <n v="688.51"/>
    <n v="0"/>
    <n v="688.51"/>
    <n v="57960.55"/>
    <n v="0"/>
    <n v="57960.55"/>
    <n v="195"/>
    <n v="0"/>
    <n v="195"/>
  </r>
  <r>
    <n v="45200"/>
    <n v="45230"/>
    <x v="11"/>
    <x v="6"/>
    <n v="60000"/>
    <n v="70"/>
    <n v="4200000"/>
    <n v="82.06"/>
    <n v="4923600"/>
    <n v="7823.28"/>
    <n v="119.18"/>
    <n v="7704.1"/>
    <n v="6522.27"/>
    <n v="111.06399999999999"/>
    <n v="6411.2060000000001"/>
    <n v="641993.56999999995"/>
    <n v="12178"/>
    <n v="629815.56999999995"/>
    <n v="227"/>
    <n v="3"/>
    <n v="224"/>
  </r>
  <r>
    <n v="45200"/>
    <n v="45230"/>
    <x v="11"/>
    <x v="7"/>
    <n v="400000"/>
    <n v="1"/>
    <n v="400000"/>
    <n v="1"/>
    <n v="400000"/>
    <n v="287.95"/>
    <n v="0.15"/>
    <n v="287.8"/>
    <n v="0"/>
    <n v="0"/>
    <n v="0"/>
    <n v="94704.45"/>
    <n v="171.7"/>
    <n v="94532.75"/>
    <n v="156"/>
    <n v="2"/>
    <n v="154"/>
  </r>
  <r>
    <n v="45200"/>
    <n v="45230"/>
    <x v="12"/>
    <x v="0"/>
    <n v="130"/>
    <n v="75000"/>
    <n v="9750000"/>
    <n v="78119.08"/>
    <n v="10155480.4"/>
    <n v="14.78"/>
    <n v="0"/>
    <n v="14.78"/>
    <n v="0"/>
    <n v="0"/>
    <n v="0"/>
    <n v="1154600"/>
    <n v="0"/>
    <n v="1154600"/>
    <n v="48"/>
    <n v="0"/>
    <n v="48"/>
  </r>
  <r>
    <n v="45200"/>
    <n v="45230"/>
    <x v="12"/>
    <x v="1"/>
    <n v="1300"/>
    <n v="6000"/>
    <n v="7800000"/>
    <n v="5925.86"/>
    <n v="7703618"/>
    <n v="155.28200000000001"/>
    <n v="0"/>
    <n v="155.28200000000001"/>
    <n v="110.214"/>
    <n v="0"/>
    <n v="110.214"/>
    <n v="920180.1"/>
    <n v="0"/>
    <n v="920180.1"/>
    <n v="55"/>
    <n v="0"/>
    <n v="55"/>
  </r>
  <r>
    <n v="45200"/>
    <n v="45230"/>
    <x v="12"/>
    <x v="2"/>
    <n v="2000"/>
    <n v="5700"/>
    <n v="11400000"/>
    <n v="5755.01"/>
    <n v="11510020"/>
    <n v="1109.47"/>
    <n v="5.54"/>
    <n v="1103.93"/>
    <n v="1103.925"/>
    <n v="5.5119999999999996"/>
    <n v="1098.413"/>
    <n v="6385015.4900000002"/>
    <n v="31966"/>
    <n v="6353049.4900000002"/>
    <n v="184"/>
    <n v="3"/>
    <n v="181"/>
  </r>
  <r>
    <n v="45200"/>
    <n v="45230"/>
    <x v="12"/>
    <x v="3"/>
    <n v="12500"/>
    <n v="6000"/>
    <n v="75000000"/>
    <n v="6098.88"/>
    <n v="76236000"/>
    <n v="2045.1959999999999"/>
    <n v="50.094000000000001"/>
    <n v="1995.1020000000001"/>
    <n v="1880.421"/>
    <n v="46.088000000000001"/>
    <n v="1834.3330000000001"/>
    <n v="12473401.189999999"/>
    <n v="307768.40000000002"/>
    <n v="12165632.789999999"/>
    <n v="330"/>
    <n v="5"/>
    <n v="325"/>
  </r>
  <r>
    <n v="45200"/>
    <n v="45230"/>
    <x v="12"/>
    <x v="8"/>
    <n v="0"/>
    <n v="0"/>
    <n v="0"/>
    <n v="0"/>
    <n v="0"/>
    <n v="0"/>
    <n v="0"/>
    <n v="0"/>
    <n v="0"/>
    <n v="0"/>
    <n v="0"/>
    <n v="11500"/>
    <n v="0"/>
    <n v="11500"/>
    <n v="23"/>
    <n v="0"/>
    <n v="23"/>
  </r>
  <r>
    <n v="45200"/>
    <n v="45230"/>
    <x v="12"/>
    <x v="5"/>
    <n v="0"/>
    <n v="0"/>
    <n v="0"/>
    <n v="0"/>
    <n v="0"/>
    <n v="487.93"/>
    <n v="0"/>
    <n v="487.93"/>
    <n v="292.75799999999998"/>
    <n v="0"/>
    <n v="292.75799999999998"/>
    <n v="707"/>
    <n v="0"/>
    <n v="707"/>
    <n v="46"/>
    <n v="0"/>
    <n v="46"/>
  </r>
  <r>
    <n v="45200"/>
    <n v="45230"/>
    <x v="12"/>
    <x v="9"/>
    <n v="6500"/>
    <n v="60"/>
    <n v="390000"/>
    <n v="75.27"/>
    <n v="489255"/>
    <n v="1661.54"/>
    <n v="0"/>
    <n v="1661.54"/>
    <n v="1661.54"/>
    <n v="0"/>
    <n v="1661.54"/>
    <n v="125072.11"/>
    <n v="0"/>
    <n v="125072.11"/>
    <n v="167"/>
    <n v="0"/>
    <n v="167"/>
  </r>
  <r>
    <n v="45200"/>
    <n v="45230"/>
    <x v="12"/>
    <x v="6"/>
    <n v="56000"/>
    <n v="70"/>
    <n v="3920000"/>
    <n v="84.35"/>
    <n v="4723600"/>
    <n v="9338.893"/>
    <n v="128.96"/>
    <n v="9209.9330000000009"/>
    <n v="8389.7929999999997"/>
    <n v="115.815"/>
    <n v="8273.9779999999992"/>
    <n v="787748.48"/>
    <n v="10067"/>
    <n v="777681.48"/>
    <n v="248"/>
    <n v="3"/>
    <n v="245"/>
  </r>
  <r>
    <n v="45200"/>
    <n v="45230"/>
    <x v="12"/>
    <x v="7"/>
    <n v="400000"/>
    <n v="1"/>
    <n v="400000"/>
    <n v="1"/>
    <n v="400000"/>
    <n v="131.07900000000001"/>
    <n v="1.8069999999999999"/>
    <n v="129.27199999999999"/>
    <n v="0"/>
    <n v="0"/>
    <n v="0"/>
    <n v="46003.05"/>
    <n v="939.6"/>
    <n v="45063.45"/>
    <n v="95"/>
    <n v="3"/>
    <n v="92"/>
  </r>
  <r>
    <n v="45200"/>
    <n v="45230"/>
    <x v="13"/>
    <x v="0"/>
    <n v="0"/>
    <n v="0"/>
    <n v="0"/>
    <n v="0"/>
    <n v="0"/>
    <n v="0.37"/>
    <n v="0"/>
    <n v="0.37"/>
    <n v="0"/>
    <n v="0"/>
    <n v="0"/>
    <n v="27750"/>
    <n v="0"/>
    <n v="27750"/>
    <n v="2"/>
    <n v="0"/>
    <n v="2"/>
  </r>
  <r>
    <n v="45200"/>
    <n v="45230"/>
    <x v="13"/>
    <x v="1"/>
    <n v="0"/>
    <n v="0"/>
    <n v="0"/>
    <n v="0"/>
    <n v="0"/>
    <n v="2.536"/>
    <n v="0"/>
    <n v="2.536"/>
    <n v="1.9019999999999999"/>
    <n v="0"/>
    <n v="1.9019999999999999"/>
    <n v="16094"/>
    <n v="0"/>
    <n v="16094"/>
    <n v="2"/>
    <n v="0"/>
    <n v="2"/>
  </r>
  <r>
    <n v="45200"/>
    <n v="45230"/>
    <x v="13"/>
    <x v="2"/>
    <n v="0"/>
    <n v="0"/>
    <n v="0"/>
    <n v="0"/>
    <n v="0"/>
    <n v="20.02"/>
    <n v="0"/>
    <n v="20.02"/>
    <n v="19.920000000000002"/>
    <n v="0"/>
    <n v="19.920000000000002"/>
    <n v="115977"/>
    <n v="0"/>
    <n v="115977"/>
    <n v="2"/>
    <n v="0"/>
    <n v="2"/>
  </r>
  <r>
    <n v="45200"/>
    <n v="45230"/>
    <x v="13"/>
    <x v="3"/>
    <n v="0"/>
    <n v="0"/>
    <n v="0"/>
    <n v="0"/>
    <n v="0"/>
    <n v="181.43"/>
    <n v="0"/>
    <n v="181.43"/>
    <n v="166.79499999999999"/>
    <n v="0"/>
    <n v="166.79499999999999"/>
    <n v="1119349.1499999999"/>
    <n v="0"/>
    <n v="1119349.1499999999"/>
    <n v="20"/>
    <n v="0"/>
    <n v="20"/>
  </r>
  <r>
    <n v="45200"/>
    <n v="45230"/>
    <x v="13"/>
    <x v="4"/>
    <n v="0"/>
    <n v="0"/>
    <n v="0"/>
    <n v="0"/>
    <n v="0"/>
    <n v="0"/>
    <n v="0"/>
    <n v="0"/>
    <n v="0"/>
    <n v="0"/>
    <n v="0"/>
    <n v="4797"/>
    <n v="0"/>
    <n v="4797"/>
    <n v="4"/>
    <n v="0"/>
    <n v="4"/>
  </r>
  <r>
    <n v="45200"/>
    <n v="45230"/>
    <x v="13"/>
    <x v="5"/>
    <n v="0"/>
    <n v="0"/>
    <n v="0"/>
    <n v="0"/>
    <n v="0"/>
    <n v="0"/>
    <n v="0"/>
    <n v="0"/>
    <n v="0"/>
    <n v="0"/>
    <n v="0"/>
    <n v="0"/>
    <n v="0"/>
    <n v="0"/>
    <n v="9"/>
    <n v="0"/>
    <n v="9"/>
  </r>
  <r>
    <n v="45200"/>
    <n v="45230"/>
    <x v="13"/>
    <x v="9"/>
    <n v="0"/>
    <n v="0"/>
    <n v="0"/>
    <n v="0"/>
    <n v="0"/>
    <n v="3.07"/>
    <n v="0"/>
    <n v="3.07"/>
    <n v="3.07"/>
    <n v="0"/>
    <n v="3.07"/>
    <n v="260"/>
    <n v="0"/>
    <n v="260"/>
    <n v="2"/>
    <n v="0"/>
    <n v="2"/>
  </r>
  <r>
    <n v="45200"/>
    <n v="45230"/>
    <x v="13"/>
    <x v="6"/>
    <n v="0"/>
    <n v="0"/>
    <n v="0"/>
    <n v="0"/>
    <n v="0"/>
    <n v="1667.05"/>
    <n v="0"/>
    <n v="1667.05"/>
    <n v="1490.0609999999999"/>
    <n v="0"/>
    <n v="1490.0609999999999"/>
    <n v="141387"/>
    <n v="0"/>
    <n v="141387"/>
    <n v="19"/>
    <n v="0"/>
    <n v="19"/>
  </r>
  <r>
    <n v="45200"/>
    <n v="45230"/>
    <x v="13"/>
    <x v="7"/>
    <n v="0"/>
    <n v="0"/>
    <n v="0"/>
    <n v="0"/>
    <n v="0"/>
    <n v="0.79"/>
    <n v="0"/>
    <n v="0.79"/>
    <n v="0"/>
    <n v="0"/>
    <n v="0"/>
    <n v="147"/>
    <n v="0"/>
    <n v="147"/>
    <n v="4"/>
    <n v="0"/>
    <n v="4"/>
  </r>
  <r>
    <n v="45200"/>
    <n v="45230"/>
    <x v="14"/>
    <x v="0"/>
    <n v="200"/>
    <n v="75000"/>
    <n v="15000000"/>
    <n v="79461.929999999993"/>
    <n v="15892386"/>
    <n v="29.81"/>
    <n v="0.53"/>
    <n v="29.28"/>
    <n v="0"/>
    <n v="0"/>
    <n v="0"/>
    <n v="2368760"/>
    <n v="39750"/>
    <n v="2329010"/>
    <n v="65"/>
    <n v="2"/>
    <n v="63"/>
  </r>
  <r>
    <n v="45200"/>
    <n v="45230"/>
    <x v="14"/>
    <x v="1"/>
    <n v="2000"/>
    <n v="6000"/>
    <n v="12000000"/>
    <n v="5879.45"/>
    <n v="11758900"/>
    <n v="240.74"/>
    <n v="8.6739999999999995"/>
    <n v="232.066"/>
    <n v="166.98099999999999"/>
    <n v="6.5049999999999999"/>
    <n v="160.476"/>
    <n v="1415418.55"/>
    <n v="54780"/>
    <n v="1360638.55"/>
    <n v="67"/>
    <n v="2"/>
    <n v="65"/>
  </r>
  <r>
    <n v="45200"/>
    <n v="45230"/>
    <x v="14"/>
    <x v="2"/>
    <n v="3800"/>
    <n v="5700"/>
    <n v="21660000"/>
    <n v="5757.13"/>
    <n v="21877094"/>
    <n v="2007.12"/>
    <n v="10.039999999999999"/>
    <n v="1997.08"/>
    <n v="1997.0940000000001"/>
    <n v="9.99"/>
    <n v="1987.104"/>
    <n v="11555259.65"/>
    <n v="57312"/>
    <n v="11497947.65"/>
    <n v="308"/>
    <n v="2"/>
    <n v="306"/>
  </r>
  <r>
    <n v="45200"/>
    <n v="45230"/>
    <x v="14"/>
    <x v="3"/>
    <n v="20500"/>
    <n v="6000"/>
    <n v="123000000"/>
    <n v="6064.73"/>
    <n v="124326965"/>
    <n v="5637.9309999999996"/>
    <n v="107.26"/>
    <n v="5530.6710000000003"/>
    <n v="5208.384"/>
    <n v="98.664000000000001"/>
    <n v="5109.72"/>
    <n v="34192534.090000004"/>
    <n v="650987"/>
    <n v="33541547.09"/>
    <n v="592"/>
    <n v="5"/>
    <n v="587"/>
  </r>
  <r>
    <n v="45200"/>
    <n v="45230"/>
    <x v="14"/>
    <x v="8"/>
    <n v="0"/>
    <n v="0"/>
    <n v="0"/>
    <n v="0"/>
    <n v="0"/>
    <n v="0"/>
    <n v="0"/>
    <n v="0"/>
    <n v="0"/>
    <n v="0"/>
    <n v="0"/>
    <n v="9000"/>
    <n v="500"/>
    <n v="8500"/>
    <n v="18"/>
    <n v="1"/>
    <n v="17"/>
  </r>
  <r>
    <n v="45200"/>
    <n v="45230"/>
    <x v="14"/>
    <x v="5"/>
    <n v="0"/>
    <n v="0"/>
    <n v="0"/>
    <n v="0"/>
    <n v="0"/>
    <n v="2"/>
    <n v="0"/>
    <n v="2"/>
    <n v="1.5"/>
    <n v="0"/>
    <n v="1.5"/>
    <n v="1703"/>
    <n v="0"/>
    <n v="1703"/>
    <n v="66"/>
    <n v="0"/>
    <n v="66"/>
  </r>
  <r>
    <n v="45200"/>
    <n v="45230"/>
    <x v="14"/>
    <x v="9"/>
    <n v="7000"/>
    <n v="60"/>
    <n v="420000"/>
    <n v="72.14"/>
    <n v="504980"/>
    <n v="3679.27"/>
    <n v="0"/>
    <n v="3679.27"/>
    <n v="3679.27"/>
    <n v="0"/>
    <n v="3679.27"/>
    <n v="265424.90000000002"/>
    <n v="0"/>
    <n v="265424.90000000002"/>
    <n v="185"/>
    <n v="0"/>
    <n v="185"/>
  </r>
  <r>
    <n v="45200"/>
    <n v="45230"/>
    <x v="14"/>
    <x v="6"/>
    <n v="70000"/>
    <n v="70"/>
    <n v="4900000"/>
    <n v="79.61"/>
    <n v="5572700"/>
    <n v="9073.69"/>
    <n v="5.16"/>
    <n v="9068.5300000000007"/>
    <n v="7939.5919999999996"/>
    <n v="4.1280000000000001"/>
    <n v="7935.4639999999999"/>
    <n v="722350.33"/>
    <n v="403"/>
    <n v="721947.33"/>
    <n v="209"/>
    <n v="1"/>
    <n v="208"/>
  </r>
  <r>
    <n v="45200"/>
    <n v="45230"/>
    <x v="14"/>
    <x v="7"/>
    <n v="700000"/>
    <n v="1"/>
    <n v="700000"/>
    <n v="1"/>
    <n v="700000"/>
    <n v="260.69499999999999"/>
    <n v="0.97"/>
    <n v="259.72500000000002"/>
    <n v="0"/>
    <n v="0"/>
    <n v="0"/>
    <n v="84266.85"/>
    <n v="336"/>
    <n v="83930.85"/>
    <n v="193"/>
    <n v="2"/>
    <n v="191"/>
  </r>
  <r>
    <n v="45200"/>
    <n v="45230"/>
    <x v="15"/>
    <x v="0"/>
    <n v="210"/>
    <n v="75000"/>
    <n v="15750000"/>
    <n v="75561.66"/>
    <n v="15867948.6"/>
    <n v="35.11"/>
    <n v="0.65"/>
    <n v="34.46"/>
    <n v="0"/>
    <n v="0"/>
    <n v="0"/>
    <n v="2652970"/>
    <n v="50730"/>
    <n v="2602240"/>
    <n v="85"/>
    <n v="4"/>
    <n v="81"/>
  </r>
  <r>
    <n v="45200"/>
    <n v="45230"/>
    <x v="15"/>
    <x v="1"/>
    <n v="2100"/>
    <n v="6000"/>
    <n v="12600000"/>
    <n v="5777.62"/>
    <n v="12133002"/>
    <n v="312.13200000000001"/>
    <n v="8.3699999999999992"/>
    <n v="303.762"/>
    <n v="218.792"/>
    <n v="5.9059999999999997"/>
    <n v="212.886"/>
    <n v="1803380.63"/>
    <n v="49786"/>
    <n v="1753594.63"/>
    <n v="96"/>
    <n v="4"/>
    <n v="92"/>
  </r>
  <r>
    <n v="45200"/>
    <n v="45230"/>
    <x v="15"/>
    <x v="2"/>
    <n v="3200"/>
    <n v="5700"/>
    <n v="18240000"/>
    <n v="5762.12"/>
    <n v="18438784"/>
    <n v="1929.68"/>
    <n v="38.56"/>
    <n v="1891.12"/>
    <n v="1920.0360000000001"/>
    <n v="38.366999999999997"/>
    <n v="1881.6690000000001"/>
    <n v="11119057.1"/>
    <n v="222804"/>
    <n v="10896253.1"/>
    <n v="331"/>
    <n v="4"/>
    <n v="327"/>
  </r>
  <r>
    <n v="45200"/>
    <n v="45230"/>
    <x v="15"/>
    <x v="3"/>
    <n v="25000"/>
    <n v="6000"/>
    <n v="150000000"/>
    <n v="6089.48"/>
    <n v="152237000"/>
    <n v="5833.1419999999998"/>
    <n v="18.260000000000002"/>
    <n v="5814.8819999999996"/>
    <n v="5367.6909999999998"/>
    <n v="16.798999999999999"/>
    <n v="5350.8919999999998"/>
    <n v="35520802.909999996"/>
    <n v="110479"/>
    <n v="35410323.909999996"/>
    <n v="670"/>
    <n v="2"/>
    <n v="668"/>
  </r>
  <r>
    <n v="45200"/>
    <n v="45230"/>
    <x v="15"/>
    <x v="8"/>
    <n v="0"/>
    <n v="0"/>
    <n v="0"/>
    <n v="0"/>
    <n v="0"/>
    <n v="0"/>
    <n v="0"/>
    <n v="0"/>
    <n v="0"/>
    <n v="0"/>
    <n v="0"/>
    <n v="13000"/>
    <n v="0"/>
    <n v="13000"/>
    <n v="26"/>
    <n v="0"/>
    <n v="26"/>
  </r>
  <r>
    <n v="45200"/>
    <n v="45230"/>
    <x v="15"/>
    <x v="5"/>
    <n v="0"/>
    <n v="0"/>
    <n v="0"/>
    <n v="0"/>
    <n v="0"/>
    <n v="238.8"/>
    <n v="0"/>
    <n v="238.8"/>
    <n v="213.93600000000001"/>
    <n v="0"/>
    <n v="213.93600000000001"/>
    <n v="256"/>
    <n v="0"/>
    <n v="256"/>
    <n v="24"/>
    <n v="0"/>
    <n v="24"/>
  </r>
  <r>
    <n v="45200"/>
    <n v="45230"/>
    <x v="15"/>
    <x v="9"/>
    <n v="4500"/>
    <n v="60"/>
    <n v="270000"/>
    <n v="74.069999999999993"/>
    <n v="333315"/>
    <n v="1767.15"/>
    <n v="0"/>
    <n v="1767.15"/>
    <n v="1767.15"/>
    <n v="0"/>
    <n v="1767.15"/>
    <n v="130898.55"/>
    <n v="0"/>
    <n v="130898.55"/>
    <n v="168"/>
    <n v="0"/>
    <n v="168"/>
  </r>
  <r>
    <n v="45200"/>
    <n v="45230"/>
    <x v="15"/>
    <x v="6"/>
    <n v="70000"/>
    <n v="70"/>
    <n v="4900000"/>
    <n v="84.97"/>
    <n v="5947900"/>
    <n v="5758.44"/>
    <n v="77.84"/>
    <n v="5680.6"/>
    <n v="4887.6019999999999"/>
    <n v="64.912000000000006"/>
    <n v="4822.6899999999996"/>
    <n v="489289.47"/>
    <n v="5974"/>
    <n v="483315.47"/>
    <n v="228"/>
    <n v="3"/>
    <n v="225"/>
  </r>
  <r>
    <n v="45200"/>
    <n v="45230"/>
    <x v="15"/>
    <x v="7"/>
    <n v="500000"/>
    <n v="1"/>
    <n v="500000"/>
    <n v="1"/>
    <n v="500000"/>
    <n v="334.35"/>
    <n v="0.67"/>
    <n v="333.68"/>
    <n v="0"/>
    <n v="0"/>
    <n v="0"/>
    <n v="48786.47"/>
    <n v="0"/>
    <n v="48786.47"/>
    <n v="222"/>
    <n v="1"/>
    <n v="221"/>
  </r>
  <r>
    <n v="45200"/>
    <n v="45230"/>
    <x v="16"/>
    <x v="0"/>
    <n v="0"/>
    <n v="0"/>
    <n v="0"/>
    <n v="0"/>
    <n v="0"/>
    <n v="0.62"/>
    <n v="0"/>
    <n v="0.62"/>
    <n v="0"/>
    <n v="0"/>
    <n v="0"/>
    <n v="46500"/>
    <n v="0"/>
    <n v="46500"/>
    <n v="3"/>
    <n v="0"/>
    <n v="3"/>
  </r>
  <r>
    <n v="45200"/>
    <n v="45230"/>
    <x v="16"/>
    <x v="1"/>
    <n v="0"/>
    <n v="0"/>
    <n v="0"/>
    <n v="0"/>
    <n v="0"/>
    <n v="4.8259999999999996"/>
    <n v="0"/>
    <n v="4.8259999999999996"/>
    <n v="3.3140000000000001"/>
    <n v="0"/>
    <n v="3.3140000000000001"/>
    <n v="28493"/>
    <n v="0"/>
    <n v="28493"/>
    <n v="3"/>
    <n v="0"/>
    <n v="3"/>
  </r>
  <r>
    <n v="45200"/>
    <n v="45230"/>
    <x v="16"/>
    <x v="2"/>
    <n v="0"/>
    <n v="0"/>
    <n v="0"/>
    <n v="0"/>
    <n v="0"/>
    <n v="38.18"/>
    <n v="8.5399999999999991"/>
    <n v="29.64"/>
    <n v="37.99"/>
    <n v="8.4979999999999993"/>
    <n v="29.492000000000001"/>
    <n v="221256"/>
    <n v="49277"/>
    <n v="171979"/>
    <n v="6"/>
    <n v="5"/>
    <n v="1"/>
  </r>
  <r>
    <n v="45200"/>
    <n v="45230"/>
    <x v="16"/>
    <x v="3"/>
    <n v="0"/>
    <n v="0"/>
    <n v="0"/>
    <n v="0"/>
    <n v="0"/>
    <n v="145.30600000000001"/>
    <n v="5.63"/>
    <n v="139.67599999999999"/>
    <n v="133.696"/>
    <n v="5.1790000000000003"/>
    <n v="128.517"/>
    <n v="881461.53"/>
    <n v="33836"/>
    <n v="847625.53"/>
    <n v="52"/>
    <n v="2"/>
    <n v="50"/>
  </r>
  <r>
    <n v="45200"/>
    <n v="45230"/>
    <x v="16"/>
    <x v="5"/>
    <n v="0"/>
    <n v="0"/>
    <n v="0"/>
    <n v="0"/>
    <n v="0"/>
    <n v="0"/>
    <n v="0"/>
    <n v="0"/>
    <n v="0"/>
    <n v="0"/>
    <n v="0"/>
    <n v="18"/>
    <n v="0"/>
    <n v="18"/>
    <n v="3"/>
    <n v="0"/>
    <n v="3"/>
  </r>
  <r>
    <n v="45200"/>
    <n v="45230"/>
    <x v="16"/>
    <x v="6"/>
    <n v="0"/>
    <n v="0"/>
    <n v="0"/>
    <n v="0"/>
    <n v="0"/>
    <n v="487.75"/>
    <n v="44.06"/>
    <n v="443.69"/>
    <n v="397.68799999999999"/>
    <n v="35.247999999999998"/>
    <n v="362.44"/>
    <n v="43611"/>
    <n v="3288"/>
    <n v="40323"/>
    <n v="30"/>
    <n v="1"/>
    <n v="29"/>
  </r>
  <r>
    <n v="45200"/>
    <n v="45230"/>
    <x v="16"/>
    <x v="7"/>
    <n v="0"/>
    <n v="0"/>
    <n v="0"/>
    <n v="0"/>
    <n v="0"/>
    <n v="1.92"/>
    <n v="0"/>
    <n v="1.92"/>
    <n v="0"/>
    <n v="0"/>
    <n v="0"/>
    <n v="160"/>
    <n v="0"/>
    <n v="160"/>
    <n v="7"/>
    <n v="0"/>
    <n v="7"/>
  </r>
  <r>
    <n v="45200"/>
    <n v="45230"/>
    <x v="17"/>
    <x v="0"/>
    <n v="250"/>
    <n v="75000"/>
    <n v="18750000"/>
    <n v="76170.899999999994"/>
    <n v="19042725"/>
    <n v="71.004999999999995"/>
    <n v="0.47"/>
    <n v="70.534999999999997"/>
    <n v="0"/>
    <n v="0"/>
    <n v="0"/>
    <n v="5408515"/>
    <n v="35250"/>
    <n v="5373265"/>
    <n v="117"/>
    <n v="2"/>
    <n v="115"/>
  </r>
  <r>
    <n v="45200"/>
    <n v="45230"/>
    <x v="17"/>
    <x v="1"/>
    <n v="2500"/>
    <n v="6000"/>
    <n v="15000000"/>
    <n v="5688.1"/>
    <n v="14220250"/>
    <n v="647.88599999999997"/>
    <n v="8.2460000000000004"/>
    <n v="639.64"/>
    <n v="427.03399999999999"/>
    <n v="5.0449999999999999"/>
    <n v="421.98899999999998"/>
    <n v="3685238.86"/>
    <n v="45234"/>
    <n v="3640004.86"/>
    <n v="135"/>
    <n v="2"/>
    <n v="133"/>
  </r>
  <r>
    <n v="45200"/>
    <n v="45230"/>
    <x v="17"/>
    <x v="2"/>
    <n v="6500"/>
    <n v="5700"/>
    <n v="37050000"/>
    <n v="5767.92"/>
    <n v="37491480"/>
    <n v="2815.576"/>
    <n v="35.01"/>
    <n v="2780.5659999999998"/>
    <n v="2801.502"/>
    <n v="34.835000000000001"/>
    <n v="2766.6669999999999"/>
    <n v="16240003.07"/>
    <n v="202932"/>
    <n v="16037071.07"/>
    <n v="471"/>
    <n v="3"/>
    <n v="468"/>
  </r>
  <r>
    <n v="45200"/>
    <n v="45230"/>
    <x v="17"/>
    <x v="3"/>
    <n v="33000"/>
    <n v="6000"/>
    <n v="198000000"/>
    <n v="6084.83"/>
    <n v="200799390"/>
    <n v="6132.8890000000001"/>
    <n v="171.1"/>
    <n v="5961.7889999999998"/>
    <n v="5645.0420000000004"/>
    <n v="157.364"/>
    <n v="5487.6779999999999"/>
    <n v="37317558.460000001"/>
    <n v="1066647"/>
    <n v="36250911.460000001"/>
    <n v="838"/>
    <n v="10"/>
    <n v="828"/>
  </r>
  <r>
    <n v="45200"/>
    <n v="45230"/>
    <x v="17"/>
    <x v="4"/>
    <n v="0"/>
    <n v="0"/>
    <n v="0"/>
    <n v="0"/>
    <n v="0"/>
    <n v="0"/>
    <n v="0"/>
    <n v="0"/>
    <n v="0"/>
    <n v="0"/>
    <n v="0"/>
    <n v="65741.81"/>
    <n v="0"/>
    <n v="65741.81"/>
    <n v="58"/>
    <n v="0"/>
    <n v="58"/>
  </r>
  <r>
    <n v="45200"/>
    <n v="45230"/>
    <x v="17"/>
    <x v="8"/>
    <n v="0"/>
    <n v="0"/>
    <n v="0"/>
    <n v="0"/>
    <n v="0"/>
    <n v="0"/>
    <n v="0"/>
    <n v="0"/>
    <n v="0"/>
    <n v="0"/>
    <n v="0"/>
    <n v="43898"/>
    <n v="0"/>
    <n v="43898"/>
    <n v="71"/>
    <n v="0"/>
    <n v="71"/>
  </r>
  <r>
    <n v="45200"/>
    <n v="45230"/>
    <x v="17"/>
    <x v="5"/>
    <n v="0"/>
    <n v="0"/>
    <n v="0"/>
    <n v="0"/>
    <n v="0"/>
    <n v="266.26"/>
    <n v="0"/>
    <n v="266.26"/>
    <n v="243.614"/>
    <n v="0"/>
    <n v="243.614"/>
    <n v="816"/>
    <n v="0"/>
    <n v="816"/>
    <n v="44"/>
    <n v="0"/>
    <n v="44"/>
  </r>
  <r>
    <n v="45200"/>
    <n v="45230"/>
    <x v="17"/>
    <x v="9"/>
    <n v="5000"/>
    <n v="60"/>
    <n v="300000"/>
    <n v="72.7"/>
    <n v="363500"/>
    <n v="3443.57"/>
    <n v="0"/>
    <n v="3443.57"/>
    <n v="3443.57"/>
    <n v="0"/>
    <n v="3443.57"/>
    <n v="250340.2"/>
    <n v="0"/>
    <n v="250340.2"/>
    <n v="253"/>
    <n v="0"/>
    <n v="253"/>
  </r>
  <r>
    <n v="45200"/>
    <n v="45230"/>
    <x v="17"/>
    <x v="6"/>
    <n v="120000"/>
    <n v="70"/>
    <n v="8400000"/>
    <n v="83.85"/>
    <n v="10062000"/>
    <n v="16985.490000000002"/>
    <n v="341.33"/>
    <n v="16644.16"/>
    <n v="15020.558000000001"/>
    <n v="278.10500000000002"/>
    <n v="14742.453"/>
    <n v="1424227.87"/>
    <n v="28963"/>
    <n v="1395264.87"/>
    <n v="369"/>
    <n v="9"/>
    <n v="360"/>
  </r>
  <r>
    <n v="45200"/>
    <n v="45230"/>
    <x v="17"/>
    <x v="7"/>
    <n v="700000"/>
    <n v="1"/>
    <n v="700000"/>
    <n v="1"/>
    <n v="700000"/>
    <n v="531.53700000000003"/>
    <n v="8.1199999999999992"/>
    <n v="523.41700000000003"/>
    <n v="0"/>
    <n v="0"/>
    <n v="0"/>
    <n v="92583.22"/>
    <n v="980"/>
    <n v="91603.22"/>
    <n v="232"/>
    <n v="7"/>
    <n v="225"/>
  </r>
  <r>
    <n v="45200"/>
    <n v="45230"/>
    <x v="18"/>
    <x v="0"/>
    <n v="250"/>
    <n v="75000"/>
    <n v="18750000"/>
    <n v="76113.66"/>
    <n v="19028415"/>
    <n v="44.08"/>
    <n v="0.49"/>
    <n v="43.59"/>
    <n v="0"/>
    <n v="0"/>
    <n v="0"/>
    <n v="3355090"/>
    <n v="36750"/>
    <n v="3318340"/>
    <n v="112"/>
    <n v="1"/>
    <n v="111"/>
  </r>
  <r>
    <n v="45200"/>
    <n v="45230"/>
    <x v="18"/>
    <x v="1"/>
    <n v="2940"/>
    <n v="6000"/>
    <n v="17640000"/>
    <n v="5833.03"/>
    <n v="17149108.199999999"/>
    <n v="397.03699999999998"/>
    <n v="4.1319999999999997"/>
    <n v="392.90499999999997"/>
    <n v="270.74200000000002"/>
    <n v="3.0990000000000002"/>
    <n v="267.64299999999997"/>
    <n v="2315928.88"/>
    <n v="26432"/>
    <n v="2289496.88"/>
    <n v="110"/>
    <n v="1"/>
    <n v="109"/>
  </r>
  <r>
    <n v="45200"/>
    <n v="45230"/>
    <x v="18"/>
    <x v="2"/>
    <n v="5040"/>
    <n v="5700"/>
    <n v="28728000"/>
    <n v="5768.07"/>
    <n v="29071072.800000001"/>
    <n v="3022.97"/>
    <n v="20.059999999999999"/>
    <n v="3002.91"/>
    <n v="3007.86"/>
    <n v="19.96"/>
    <n v="2987.9"/>
    <n v="17436713.699999999"/>
    <n v="116467"/>
    <n v="17320246.699999999"/>
    <n v="454"/>
    <n v="5"/>
    <n v="449"/>
  </r>
  <r>
    <n v="45200"/>
    <n v="45230"/>
    <x v="18"/>
    <x v="3"/>
    <n v="35000"/>
    <n v="6000"/>
    <n v="210000000"/>
    <n v="6082.87"/>
    <n v="212900450"/>
    <n v="9964.7749999999996"/>
    <n v="65.260000000000005"/>
    <n v="9899.5149999999994"/>
    <n v="9168.5470000000005"/>
    <n v="59.976999999999997"/>
    <n v="9108.57"/>
    <n v="60614400.380000003"/>
    <n v="396176.8"/>
    <n v="60218223.579999998"/>
    <n v="1249"/>
    <n v="9"/>
    <n v="1240"/>
  </r>
  <r>
    <n v="45200"/>
    <n v="45230"/>
    <x v="18"/>
    <x v="4"/>
    <n v="0"/>
    <n v="0"/>
    <n v="0"/>
    <n v="0"/>
    <n v="0"/>
    <n v="0"/>
    <n v="0"/>
    <n v="0"/>
    <n v="0"/>
    <n v="0"/>
    <n v="0"/>
    <n v="47728"/>
    <n v="0"/>
    <n v="47728"/>
    <n v="37"/>
    <n v="0"/>
    <n v="37"/>
  </r>
  <r>
    <n v="45200"/>
    <n v="45230"/>
    <x v="18"/>
    <x v="8"/>
    <n v="0"/>
    <n v="0"/>
    <n v="0"/>
    <n v="0"/>
    <n v="0"/>
    <n v="0"/>
    <n v="0"/>
    <n v="0"/>
    <n v="0"/>
    <n v="0"/>
    <n v="0"/>
    <n v="61789"/>
    <n v="0"/>
    <n v="61789"/>
    <n v="72"/>
    <n v="0"/>
    <n v="72"/>
  </r>
  <r>
    <n v="45200"/>
    <n v="45230"/>
    <x v="18"/>
    <x v="5"/>
    <n v="0"/>
    <n v="0"/>
    <n v="0"/>
    <n v="0"/>
    <n v="0"/>
    <n v="695.73"/>
    <n v="0"/>
    <n v="695.73"/>
    <n v="630.10500000000002"/>
    <n v="0"/>
    <n v="630.10500000000002"/>
    <n v="1521"/>
    <n v="0"/>
    <n v="1521"/>
    <n v="134"/>
    <n v="0"/>
    <n v="134"/>
  </r>
  <r>
    <n v="45200"/>
    <n v="45230"/>
    <x v="18"/>
    <x v="9"/>
    <n v="6300"/>
    <n v="60"/>
    <n v="378000"/>
    <n v="74.47"/>
    <n v="469161"/>
    <n v="3035.75"/>
    <n v="70.099999999999994"/>
    <n v="2965.65"/>
    <n v="3035.75"/>
    <n v="70.099999999999994"/>
    <n v="2965.65"/>
    <n v="226058.89"/>
    <n v="5333"/>
    <n v="220725.89"/>
    <n v="323"/>
    <n v="4"/>
    <n v="319"/>
  </r>
  <r>
    <n v="45200"/>
    <n v="45230"/>
    <x v="18"/>
    <x v="6"/>
    <n v="120000"/>
    <n v="70"/>
    <n v="8400000"/>
    <n v="82.31"/>
    <n v="9877200"/>
    <n v="17569.71"/>
    <n v="133.12"/>
    <n v="17436.59"/>
    <n v="15205.418"/>
    <n v="106.267"/>
    <n v="15099.151"/>
    <n v="1446128.16"/>
    <n v="11251"/>
    <n v="1434877.16"/>
    <n v="478"/>
    <n v="5"/>
    <n v="473"/>
  </r>
  <r>
    <n v="45200"/>
    <n v="45230"/>
    <x v="18"/>
    <x v="7"/>
    <n v="735000"/>
    <n v="1"/>
    <n v="735000"/>
    <n v="1"/>
    <n v="735000"/>
    <n v="402.34199999999998"/>
    <n v="18.420000000000002"/>
    <n v="383.92200000000003"/>
    <n v="0"/>
    <n v="0"/>
    <n v="0"/>
    <n v="109937.42"/>
    <n v="979.95"/>
    <n v="108957.47"/>
    <n v="349"/>
    <n v="3"/>
    <n v="3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E47" firstHeaderRow="0" firstDataRow="1" firstDataCol="1" rowPageCount="1" colPageCount="1"/>
  <pivotFields count="19">
    <pivotField axis="axisPage" multipleItemSelectionAllowed="1" showAll="0">
      <items count="7">
        <item h="1" x="1"/>
        <item h="1" x="2"/>
        <item h="1" x="4"/>
        <item h="1" x="0"/>
        <item h="1" x="3"/>
        <item x="5"/>
        <item t="default"/>
      </items>
    </pivotField>
    <pivotField axis="axisRow" multipleItemSelectionAllowed="1" showAll="0">
      <items count="8">
        <item x="3"/>
        <item x="0"/>
        <item h="1" x="2"/>
        <item h="1" x="1"/>
        <item h="1" x="5"/>
        <item h="1" x="6"/>
        <item h="1" x="4"/>
        <item t="default"/>
      </items>
    </pivotField>
    <pivotField showAll="0"/>
    <pivotField axis="axisRow" showAll="0">
      <items count="169">
        <item x="125"/>
        <item x="149"/>
        <item x="85"/>
        <item x="137"/>
        <item x="163"/>
        <item x="93"/>
        <item x="0"/>
        <item x="99"/>
        <item x="104"/>
        <item x="83"/>
        <item x="66"/>
        <item x="33"/>
        <item x="112"/>
        <item x="154"/>
        <item x="166"/>
        <item x="102"/>
        <item x="92"/>
        <item x="79"/>
        <item x="53"/>
        <item x="90"/>
        <item x="36"/>
        <item x="119"/>
        <item x="12"/>
        <item x="3"/>
        <item x="47"/>
        <item x="128"/>
        <item x="100"/>
        <item x="88"/>
        <item x="110"/>
        <item x="2"/>
        <item x="41"/>
        <item x="113"/>
        <item x="109"/>
        <item x="56"/>
        <item x="98"/>
        <item x="62"/>
        <item x="161"/>
        <item x="1"/>
        <item x="140"/>
        <item x="72"/>
        <item x="55"/>
        <item x="39"/>
        <item x="37"/>
        <item x="19"/>
        <item x="49"/>
        <item x="68"/>
        <item x="11"/>
        <item x="69"/>
        <item x="80"/>
        <item x="25"/>
        <item x="20"/>
        <item x="143"/>
        <item x="42"/>
        <item x="74"/>
        <item x="43"/>
        <item x="35"/>
        <item x="91"/>
        <item x="131"/>
        <item x="5"/>
        <item x="15"/>
        <item x="87"/>
        <item x="26"/>
        <item x="129"/>
        <item x="156"/>
        <item x="151"/>
        <item x="135"/>
        <item x="64"/>
        <item x="144"/>
        <item x="146"/>
        <item x="108"/>
        <item x="94"/>
        <item x="21"/>
        <item x="60"/>
        <item x="8"/>
        <item x="54"/>
        <item x="9"/>
        <item x="139"/>
        <item x="120"/>
        <item x="16"/>
        <item x="159"/>
        <item x="160"/>
        <item x="38"/>
        <item x="22"/>
        <item x="107"/>
        <item x="52"/>
        <item x="13"/>
        <item x="152"/>
        <item x="114"/>
        <item x="32"/>
        <item x="50"/>
        <item x="48"/>
        <item x="141"/>
        <item x="27"/>
        <item x="18"/>
        <item x="65"/>
        <item x="70"/>
        <item x="148"/>
        <item x="165"/>
        <item x="40"/>
        <item x="105"/>
        <item x="117"/>
        <item x="77"/>
        <item x="150"/>
        <item x="97"/>
        <item x="118"/>
        <item x="58"/>
        <item x="124"/>
        <item x="84"/>
        <item x="30"/>
        <item x="86"/>
        <item x="138"/>
        <item x="123"/>
        <item x="127"/>
        <item x="164"/>
        <item x="134"/>
        <item x="101"/>
        <item x="63"/>
        <item x="122"/>
        <item x="153"/>
        <item x="136"/>
        <item x="81"/>
        <item x="23"/>
        <item x="29"/>
        <item x="126"/>
        <item x="155"/>
        <item x="6"/>
        <item x="167"/>
        <item x="157"/>
        <item x="106"/>
        <item x="147"/>
        <item x="4"/>
        <item x="57"/>
        <item x="75"/>
        <item x="115"/>
        <item x="14"/>
        <item x="31"/>
        <item x="111"/>
        <item x="34"/>
        <item x="95"/>
        <item x="71"/>
        <item x="82"/>
        <item x="121"/>
        <item x="76"/>
        <item x="130"/>
        <item x="142"/>
        <item x="78"/>
        <item x="73"/>
        <item x="51"/>
        <item x="116"/>
        <item x="17"/>
        <item x="103"/>
        <item x="162"/>
        <item x="132"/>
        <item x="133"/>
        <item x="24"/>
        <item x="59"/>
        <item x="28"/>
        <item x="45"/>
        <item x="7"/>
        <item x="67"/>
        <item x="46"/>
        <item x="89"/>
        <item x="61"/>
        <item x="96"/>
        <item x="10"/>
        <item x="145"/>
        <item x="158"/>
        <item x="44"/>
        <item t="default"/>
      </items>
    </pivotField>
    <pivotField showAll="0"/>
    <pivotField showAll="0"/>
    <pivotField numFmtId="17" showAll="0"/>
    <pivotField showAll="0"/>
    <pivotField dataField="1"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</pivotFields>
  <rowFields count="2">
    <field x="1"/>
    <field x="3"/>
  </rowFields>
  <rowItems count="43">
    <i>
      <x/>
    </i>
    <i r="1">
      <x v="1"/>
    </i>
    <i r="1">
      <x v="4"/>
    </i>
    <i r="1">
      <x v="13"/>
    </i>
    <i r="1">
      <x v="14"/>
    </i>
    <i r="1">
      <x v="36"/>
    </i>
    <i r="1">
      <x v="63"/>
    </i>
    <i r="1">
      <x v="64"/>
    </i>
    <i r="1">
      <x v="79"/>
    </i>
    <i r="1">
      <x v="80"/>
    </i>
    <i r="1">
      <x v="86"/>
    </i>
    <i r="1">
      <x v="96"/>
    </i>
    <i r="1">
      <x v="97"/>
    </i>
    <i r="1">
      <x v="102"/>
    </i>
    <i r="1">
      <x v="113"/>
    </i>
    <i r="1">
      <x v="118"/>
    </i>
    <i r="1">
      <x v="124"/>
    </i>
    <i r="1">
      <x v="126"/>
    </i>
    <i r="1">
      <x v="127"/>
    </i>
    <i r="1">
      <x v="151"/>
    </i>
    <i r="1">
      <x v="166"/>
    </i>
    <i>
      <x v="1"/>
    </i>
    <i r="1">
      <x v="1"/>
    </i>
    <i r="1">
      <x v="4"/>
    </i>
    <i r="1">
      <x v="13"/>
    </i>
    <i r="1">
      <x v="14"/>
    </i>
    <i r="1">
      <x v="36"/>
    </i>
    <i r="1">
      <x v="63"/>
    </i>
    <i r="1">
      <x v="64"/>
    </i>
    <i r="1">
      <x v="79"/>
    </i>
    <i r="1">
      <x v="80"/>
    </i>
    <i r="1">
      <x v="86"/>
    </i>
    <i r="1">
      <x v="96"/>
    </i>
    <i r="1">
      <x v="97"/>
    </i>
    <i r="1">
      <x v="102"/>
    </i>
    <i r="1">
      <x v="113"/>
    </i>
    <i r="1">
      <x v="118"/>
    </i>
    <i r="1">
      <x v="124"/>
    </i>
    <i r="1">
      <x v="126"/>
    </i>
    <i r="1">
      <x v="127"/>
    </i>
    <i r="1">
      <x v="151"/>
    </i>
    <i r="1">
      <x v="16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Proposed Target QTY" fld="8" baseField="0" baseItem="0"/>
    <dataField name="Sum of Revised Target Amount" fld="12" baseField="0" baseItem="0"/>
    <dataField name="Sum of Total Sale in QTY" fld="13" baseField="0" baseItem="0"/>
    <dataField name="Sum of Total Sale in AMT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4:B15" firstHeaderRow="1" firstDataRow="1" firstDataCol="1" rowPageCount="1" colPageCount="1"/>
  <pivotFields count="21">
    <pivotField showAll="0"/>
    <pivotField showAll="0"/>
    <pivotField axis="axisRow" showAll="0" sortType="ascending">
      <items count="20">
        <item h="1" x="0"/>
        <item h="1" x="1"/>
        <item x="2"/>
        <item h="1" x="3"/>
        <item x="4"/>
        <item h="1" x="5"/>
        <item h="1" x="6"/>
        <item x="7"/>
        <item h="1" x="8"/>
        <item h="1" x="9"/>
        <item x="10"/>
        <item x="11"/>
        <item x="12"/>
        <item h="1" x="13"/>
        <item x="14"/>
        <item x="15"/>
        <item h="1" x="16"/>
        <item x="17"/>
        <item x="18"/>
        <item t="default"/>
      </items>
    </pivotField>
    <pivotField axis="axisPage" multipleItemSelectionAllowed="1" showAll="0">
      <items count="12">
        <item x="0"/>
        <item x="1"/>
        <item x="2"/>
        <item x="3"/>
        <item x="4"/>
        <item x="8"/>
        <item x="10"/>
        <item x="5"/>
        <item x="9"/>
        <item x="6"/>
        <item x="7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 v="2"/>
    </i>
    <i>
      <x v="4"/>
    </i>
    <i>
      <x v="7"/>
    </i>
    <i>
      <x v="10"/>
    </i>
    <i>
      <x v="11"/>
    </i>
    <i>
      <x v="12"/>
    </i>
    <i>
      <x v="14"/>
    </i>
    <i>
      <x v="15"/>
    </i>
    <i>
      <x v="17"/>
    </i>
    <i>
      <x v="18"/>
    </i>
    <i t="grand">
      <x/>
    </i>
  </rowItems>
  <colItems count="1">
    <i/>
  </colItems>
  <pageFields count="1">
    <pageField fld="3" hier="-1"/>
  </pageFields>
  <dataFields count="1">
    <dataField name="Sum of REVISED_TARGET_AMOUNT" fld="8" baseField="0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3000000}" name="PivotTable28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36:B47" firstHeaderRow="1" firstDataRow="1" firstDataCol="1" rowPageCount="1" colPageCount="1"/>
  <pivotFields count="21">
    <pivotField showAll="0"/>
    <pivotField showAll="0"/>
    <pivotField axis="axisRow" showAll="0" sortType="ascending">
      <items count="20">
        <item h="1" x="0"/>
        <item h="1" x="1"/>
        <item x="2"/>
        <item h="1" x="3"/>
        <item x="4"/>
        <item h="1" x="5"/>
        <item h="1" x="6"/>
        <item x="7"/>
        <item h="1" x="8"/>
        <item h="1" x="9"/>
        <item x="10"/>
        <item x="11"/>
        <item x="12"/>
        <item h="1" x="13"/>
        <item x="14"/>
        <item x="15"/>
        <item h="1" x="16"/>
        <item x="17"/>
        <item x="18"/>
        <item t="default"/>
      </items>
    </pivotField>
    <pivotField axis="axisPage" multipleItemSelectionAllowed="1" showAll="0">
      <items count="12">
        <item x="0"/>
        <item x="1"/>
        <item x="2"/>
        <item x="3"/>
        <item x="4"/>
        <item x="8"/>
        <item x="10"/>
        <item x="5"/>
        <item x="9"/>
        <item x="6"/>
        <item x="7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 v="2"/>
    </i>
    <i>
      <x v="4"/>
    </i>
    <i>
      <x v="7"/>
    </i>
    <i>
      <x v="10"/>
    </i>
    <i>
      <x v="11"/>
    </i>
    <i>
      <x v="12"/>
    </i>
    <i>
      <x v="14"/>
    </i>
    <i>
      <x v="15"/>
    </i>
    <i>
      <x v="17"/>
    </i>
    <i>
      <x v="18"/>
    </i>
    <i t="grand">
      <x/>
    </i>
  </rowItems>
  <colItems count="1">
    <i/>
  </colItems>
  <pageFields count="1">
    <pageField fld="3" hier="-1"/>
  </pageFields>
  <dataFields count="1">
    <dataField name="Sum of REVISED_TARGET_AMOUNT" fld="8" baseField="0" baseItem="0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2000000}" name="PivotTable27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D36:E47" firstHeaderRow="1" firstDataRow="1" firstDataCol="1" rowPageCount="1" colPageCount="1"/>
  <pivotFields count="21">
    <pivotField showAll="0"/>
    <pivotField showAll="0"/>
    <pivotField axis="axisRow" showAll="0" sortType="ascending">
      <items count="20">
        <item h="1" x="0"/>
        <item h="1" x="1"/>
        <item x="2"/>
        <item h="1" x="3"/>
        <item x="4"/>
        <item h="1" x="5"/>
        <item h="1" x="6"/>
        <item x="7"/>
        <item h="1" x="8"/>
        <item h="1" x="9"/>
        <item x="10"/>
        <item x="11"/>
        <item x="12"/>
        <item h="1" x="13"/>
        <item x="14"/>
        <item x="15"/>
        <item h="1" x="16"/>
        <item x="17"/>
        <item x="18"/>
        <item t="default"/>
      </items>
    </pivotField>
    <pivotField axis="axisPage" multipleItemSelectionAllowed="1" showAll="0">
      <items count="12">
        <item x="0"/>
        <item x="1"/>
        <item x="2"/>
        <item x="3"/>
        <item x="4"/>
        <item x="8"/>
        <item x="10"/>
        <item x="5"/>
        <item x="9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2"/>
  </rowFields>
  <rowItems count="11">
    <i>
      <x v="2"/>
    </i>
    <i>
      <x v="4"/>
    </i>
    <i>
      <x v="7"/>
    </i>
    <i>
      <x v="10"/>
    </i>
    <i>
      <x v="11"/>
    </i>
    <i>
      <x v="12"/>
    </i>
    <i>
      <x v="14"/>
    </i>
    <i>
      <x v="15"/>
    </i>
    <i>
      <x v="17"/>
    </i>
    <i>
      <x v="18"/>
    </i>
    <i t="grand">
      <x/>
    </i>
  </rowItems>
  <colItems count="1">
    <i/>
  </colItems>
  <pageFields count="1">
    <pageField fld="3" hier="-1"/>
  </pageFields>
  <dataFields count="1">
    <dataField name="Sum of ACTUAL_AMOUNT" fld="17" baseField="0" baseItem="0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1000000}" name="PivotTable2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20:B31" firstHeaderRow="1" firstDataRow="1" firstDataCol="1" rowPageCount="1" colPageCount="1"/>
  <pivotFields count="21">
    <pivotField showAll="0"/>
    <pivotField showAll="0"/>
    <pivotField axis="axisRow" showAll="0" sortType="ascending">
      <items count="20">
        <item h="1" x="0"/>
        <item h="1" x="1"/>
        <item x="2"/>
        <item h="1" x="3"/>
        <item x="4"/>
        <item h="1" x="5"/>
        <item h="1" x="6"/>
        <item x="7"/>
        <item h="1" x="8"/>
        <item h="1" x="9"/>
        <item x="10"/>
        <item x="11"/>
        <item x="12"/>
        <item h="1" x="13"/>
        <item x="14"/>
        <item x="15"/>
        <item h="1" x="16"/>
        <item x="17"/>
        <item x="18"/>
        <item t="default"/>
      </items>
    </pivotField>
    <pivotField axis="axisPage" multipleItemSelectionAllowed="1" showAll="0">
      <items count="12">
        <item h="1" x="0"/>
        <item h="1" x="1"/>
        <item h="1" x="2"/>
        <item h="1" x="3"/>
        <item h="1" x="4"/>
        <item h="1" x="8"/>
        <item h="1" x="10"/>
        <item h="1" x="5"/>
        <item x="9"/>
        <item x="6"/>
        <item h="1" x="7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 v="2"/>
    </i>
    <i>
      <x v="4"/>
    </i>
    <i>
      <x v="7"/>
    </i>
    <i>
      <x v="10"/>
    </i>
    <i>
      <x v="11"/>
    </i>
    <i>
      <x v="12"/>
    </i>
    <i>
      <x v="14"/>
    </i>
    <i>
      <x v="15"/>
    </i>
    <i>
      <x v="17"/>
    </i>
    <i>
      <x v="18"/>
    </i>
    <i t="grand">
      <x/>
    </i>
  </rowItems>
  <colItems count="1">
    <i/>
  </colItems>
  <pageFields count="1">
    <pageField fld="3" hier="-1"/>
  </pageFields>
  <dataFields count="1">
    <dataField name="Sum of REVISED_TARGET_AMOUNT" fld="8" baseField="0" baseItem="0"/>
  </dataField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4000000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D4:E15" firstHeaderRow="1" firstDataRow="1" firstDataCol="1" rowPageCount="1" colPageCount="1"/>
  <pivotFields count="21">
    <pivotField showAll="0"/>
    <pivotField showAll="0"/>
    <pivotField axis="axisRow" showAll="0" sortType="ascending">
      <items count="20">
        <item h="1" x="0"/>
        <item h="1" x="1"/>
        <item x="2"/>
        <item h="1" x="3"/>
        <item x="4"/>
        <item h="1" x="5"/>
        <item h="1" x="6"/>
        <item x="7"/>
        <item h="1" x="8"/>
        <item h="1" x="9"/>
        <item x="10"/>
        <item x="11"/>
        <item x="12"/>
        <item h="1" x="13"/>
        <item x="14"/>
        <item x="15"/>
        <item h="1" x="16"/>
        <item x="17"/>
        <item x="18"/>
        <item t="default"/>
      </items>
    </pivotField>
    <pivotField axis="axisPage" multipleItemSelectionAllowed="1" showAll="0">
      <items count="12">
        <item x="0"/>
        <item x="1"/>
        <item h="1" x="2"/>
        <item h="1" x="3"/>
        <item h="1" x="4"/>
        <item h="1" x="8"/>
        <item h="1" x="10"/>
        <item h="1" x="5"/>
        <item h="1" x="9"/>
        <item h="1"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2"/>
  </rowFields>
  <rowItems count="11">
    <i>
      <x v="2"/>
    </i>
    <i>
      <x v="4"/>
    </i>
    <i>
      <x v="7"/>
    </i>
    <i>
      <x v="10"/>
    </i>
    <i>
      <x v="11"/>
    </i>
    <i>
      <x v="12"/>
    </i>
    <i>
      <x v="14"/>
    </i>
    <i>
      <x v="15"/>
    </i>
    <i>
      <x v="17"/>
    </i>
    <i>
      <x v="18"/>
    </i>
    <i t="grand">
      <x/>
    </i>
  </rowItems>
  <colItems count="1">
    <i/>
  </colItems>
  <pageFields count="1">
    <pageField fld="3" hier="-1"/>
  </pageFields>
  <dataFields count="1">
    <dataField name="Sum of ACTUAL_AMOUNT" fld="17" baseField="0" baseItem="0"/>
  </dataFields>
  <formats count="1"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044"/>
  <sheetViews>
    <sheetView showGridLines="0" tabSelected="1" zoomScale="60" zoomScaleNormal="60" workbookViewId="0">
      <selection activeCell="K7" sqref="K7:K8"/>
    </sheetView>
  </sheetViews>
  <sheetFormatPr defaultRowHeight="14.4" x14ac:dyDescent="0.3"/>
  <cols>
    <col min="1" max="1" width="3.44140625" style="20" customWidth="1"/>
    <col min="2" max="2" width="43.21875" style="20" customWidth="1"/>
    <col min="3" max="3" width="37.33203125" style="20" customWidth="1"/>
    <col min="4" max="4" width="29.77734375" style="20" customWidth="1"/>
    <col min="5" max="5" width="29.5546875" style="20" bestFit="1" customWidth="1"/>
    <col min="6" max="6" width="21.77734375" style="20" bestFit="1" customWidth="1"/>
    <col min="7" max="7" width="25.5546875" style="20" bestFit="1" customWidth="1"/>
    <col min="8" max="8" width="19.88671875" style="20" customWidth="1"/>
    <col min="9" max="9" width="23.88671875" style="20" customWidth="1"/>
    <col min="10" max="10" width="15.33203125" style="20" customWidth="1"/>
    <col min="11" max="11" width="21.5546875" style="20" bestFit="1" customWidth="1"/>
    <col min="12" max="12" width="14" style="20" bestFit="1" customWidth="1"/>
    <col min="13" max="13" width="19.33203125" style="20" bestFit="1" customWidth="1"/>
    <col min="14" max="14" width="21.5546875" style="20" bestFit="1" customWidth="1"/>
    <col min="15" max="17" width="8.88671875" style="20"/>
    <col min="18" max="18" width="10.109375" style="20" bestFit="1" customWidth="1"/>
    <col min="19" max="19" width="3.33203125" style="20" bestFit="1" customWidth="1"/>
    <col min="20" max="21" width="8.88671875" style="20"/>
    <col min="22" max="22" width="8.88671875" style="20" customWidth="1"/>
    <col min="23" max="23" width="24.109375" style="20" bestFit="1" customWidth="1"/>
    <col min="24" max="24" width="8.88671875" style="20" hidden="1" customWidth="1"/>
    <col min="25" max="29" width="0" style="20" hidden="1" customWidth="1"/>
    <col min="30" max="16384" width="8.88671875" style="20"/>
  </cols>
  <sheetData>
    <row r="1" spans="2:27" x14ac:dyDescent="0.3">
      <c r="R1" s="21">
        <f ca="1">TODAY()</f>
        <v>45247</v>
      </c>
      <c r="S1" s="22">
        <v>16</v>
      </c>
    </row>
    <row r="3" spans="2:27" x14ac:dyDescent="0.3">
      <c r="D3" s="23" t="s">
        <v>125</v>
      </c>
      <c r="E3" s="24">
        <f ca="1">TODAY()-1</f>
        <v>45246</v>
      </c>
      <c r="F3" s="20" t="str">
        <f ca="1">CONCATENATE(D3," ",TEXT(E3,"dd-mmmm-yy"))</f>
        <v>DASHBOARD - BM, OM, FM - Till 16-November-23</v>
      </c>
    </row>
    <row r="4" spans="2:27" x14ac:dyDescent="0.3">
      <c r="D4" s="23" t="s">
        <v>126</v>
      </c>
      <c r="E4" s="24">
        <f ca="1">TODAY()-1</f>
        <v>45246</v>
      </c>
      <c r="F4" s="20" t="str">
        <f ca="1">CONCATENATE(D4," ",TEXT(E4,"dd-mmmm-yy"))</f>
        <v>DALIY TARGET VS ACH. 16-November-23</v>
      </c>
      <c r="S4" s="20">
        <v>17</v>
      </c>
    </row>
    <row r="5" spans="2:27" x14ac:dyDescent="0.3">
      <c r="X5" s="20">
        <v>26</v>
      </c>
    </row>
    <row r="6" spans="2:27" ht="15" thickBot="1" x14ac:dyDescent="0.35">
      <c r="B6" s="25"/>
      <c r="X6" s="20">
        <v>1.5</v>
      </c>
    </row>
    <row r="7" spans="2:27" x14ac:dyDescent="0.3">
      <c r="C7" s="26" t="s">
        <v>66</v>
      </c>
      <c r="E7" s="27"/>
      <c r="K7" s="18">
        <v>0</v>
      </c>
    </row>
    <row r="8" spans="2:27" ht="21.6" customHeight="1" thickBot="1" x14ac:dyDescent="0.35">
      <c r="C8" s="28"/>
      <c r="K8" s="19"/>
      <c r="AA8" s="29" t="s">
        <v>34</v>
      </c>
    </row>
    <row r="9" spans="2:27" ht="15" thickBot="1" x14ac:dyDescent="0.35">
      <c r="E9" s="30"/>
      <c r="L9" s="31"/>
      <c r="M9" s="31"/>
      <c r="N9" s="31"/>
      <c r="AA9" s="29" t="s">
        <v>1</v>
      </c>
    </row>
    <row r="10" spans="2:27" ht="26.4" thickBot="1" x14ac:dyDescent="0.35">
      <c r="B10" s="32" t="s">
        <v>122</v>
      </c>
      <c r="C10" s="33">
        <v>13.587</v>
      </c>
      <c r="E10" s="34" t="s">
        <v>124</v>
      </c>
      <c r="F10" s="35">
        <v>0.65800000000000003</v>
      </c>
      <c r="K10" s="31"/>
      <c r="L10" s="31">
        <f>K7</f>
        <v>0</v>
      </c>
      <c r="M10" s="36">
        <f>(K7*135000/10000000)/C10</f>
        <v>0</v>
      </c>
      <c r="N10" s="31"/>
      <c r="AA10" s="29" t="s">
        <v>35</v>
      </c>
    </row>
    <row r="11" spans="2:27" ht="26.4" thickBot="1" x14ac:dyDescent="0.35">
      <c r="B11" s="32" t="s">
        <v>123</v>
      </c>
      <c r="C11" s="37">
        <v>14.5300797</v>
      </c>
      <c r="E11" s="34" t="s">
        <v>104</v>
      </c>
      <c r="F11" s="38">
        <v>799</v>
      </c>
      <c r="K11" s="30"/>
      <c r="L11" s="31"/>
      <c r="M11" s="31"/>
      <c r="N11" s="31"/>
      <c r="AA11" s="29" t="s">
        <v>75</v>
      </c>
    </row>
    <row r="12" spans="2:27" ht="26.4" thickBot="1" x14ac:dyDescent="0.35">
      <c r="B12" s="39" t="s">
        <v>117</v>
      </c>
      <c r="C12" s="37">
        <v>9.218886694</v>
      </c>
      <c r="E12" s="34" t="s">
        <v>105</v>
      </c>
      <c r="F12" s="40">
        <v>4353</v>
      </c>
      <c r="K12" s="31" t="s">
        <v>87</v>
      </c>
      <c r="L12" s="31" t="s">
        <v>88</v>
      </c>
      <c r="M12" s="31" t="s">
        <v>89</v>
      </c>
      <c r="AA12" s="29" t="s">
        <v>69</v>
      </c>
    </row>
    <row r="13" spans="2:27" ht="26.4" thickBot="1" x14ac:dyDescent="0.35">
      <c r="B13" s="41" t="s">
        <v>121</v>
      </c>
      <c r="C13" s="42">
        <v>0.6344691071446773</v>
      </c>
      <c r="E13" s="34" t="s">
        <v>106</v>
      </c>
      <c r="F13" s="43">
        <v>0.18355157362738342</v>
      </c>
      <c r="K13" s="31"/>
      <c r="L13" s="31"/>
      <c r="M13" s="31"/>
      <c r="AA13" s="29" t="s">
        <v>72</v>
      </c>
    </row>
    <row r="14" spans="2:27" ht="15" thickBot="1" x14ac:dyDescent="0.35">
      <c r="I14" s="44">
        <f>(C11*10%)</f>
        <v>1.45300797</v>
      </c>
      <c r="K14" s="45">
        <f>IF(AND(M10&gt;=10%,M10&lt;12%),20*$L$10,IF(AND(M10&gt;=12%,M10&lt;15%),30*$L$10,IF(AND(M10&gt;=15%,M10&lt;17%),60*$L$10,IF(AND(M10&gt;=17%,M10&lt;20%),90*$L$10,IF(AND(M10&gt;=20%,M10&lt;25%),120*$L$10,IF(AND(M10&gt;=25%),150*$L$10,0))))))</f>
        <v>0</v>
      </c>
      <c r="L14" s="45">
        <f>IF(AND(M10&gt;=10%,M10&lt;12%),15*$L$10,IF(AND(M10&gt;=12%,M10&lt;15%),20*$L$10,IF(AND(M10&gt;=15%,M10&lt;17%),40*$L$10,IF(AND(M10&gt;=17%,M10&lt;20%),65*$L$10,IF(AND(M10&gt;=20%,M10&lt;25%),85*$L$10,IF(AND(M10&gt;=25%),105*$L$10,0))))))</f>
        <v>0</v>
      </c>
      <c r="M14" s="45">
        <f>IF(AND(M10&gt;=10%,M10&lt;12%),10*$L$10,IF(AND(M10&gt;=12%,M10&lt;15%),15*$L$10,IF(AND(M10&gt;=15%,M10&lt;17%),30*$L$10,IF(AND(M10&gt;=17%,M10&lt;20%),45*$L$10,IF(AND(M10&gt;=20%,M10&lt;25%),60*$L$10,IF(AND(M10&gt;=25%),75*$L$10,0))))))</f>
        <v>0</v>
      </c>
      <c r="AA14" s="29" t="s">
        <v>77</v>
      </c>
    </row>
    <row r="15" spans="2:27" ht="27" customHeight="1" thickBot="1" x14ac:dyDescent="0.35">
      <c r="B15" s="41" t="s">
        <v>90</v>
      </c>
      <c r="C15" s="41" t="s">
        <v>93</v>
      </c>
      <c r="D15" s="41" t="s">
        <v>91</v>
      </c>
      <c r="E15" s="41" t="s">
        <v>87</v>
      </c>
      <c r="F15" s="41" t="s">
        <v>88</v>
      </c>
      <c r="G15" s="41" t="s">
        <v>89</v>
      </c>
      <c r="J15" s="30"/>
      <c r="AA15" s="29" t="s">
        <v>12</v>
      </c>
    </row>
    <row r="16" spans="2:27" ht="30.6" customHeight="1" thickBot="1" x14ac:dyDescent="0.35">
      <c r="B16" s="46" t="s">
        <v>92</v>
      </c>
      <c r="C16" s="47">
        <f>((D16*10)/D18)%</f>
        <v>0.10362916758666371</v>
      </c>
      <c r="D16" s="46">
        <v>104.297</v>
      </c>
      <c r="E16" s="46">
        <f>IF(AND(C16&gt;=10%,C16&lt;12%),20*$D$16,IF(AND(C16&gt;=12%,C16&lt;15%),30*$D$16,IF(AND(C16&gt;=15%,C16&lt;17%),60*$D$16,IF(AND(C16&gt;=17%,C16&lt;20%),90*$D$16,IF(AND(C16&gt;=20%,C16&lt;25%),120*$D$16,IF(AND(C16&gt;=25%),150*$D$16,0))))))</f>
        <v>2085.94</v>
      </c>
      <c r="F16" s="46">
        <f>IF(AND(C16&gt;=10%,C16&lt;12%),15*$D$16,IF(AND(C16&gt;=12%,C16&lt;15%),20*$D$16,IF(AND(C16&gt;=15%,C16&lt;17%),40*$D$16,IF(AND(C16&gt;=17%,C16&lt;20%),65*$D$16,IF(AND(C16&gt;=20%,C16&lt;25%),85*$D$16,IF(AND(C16&gt;=25%),105*$D$16,0))))))</f>
        <v>1564.4549999999999</v>
      </c>
      <c r="G16" s="46">
        <f>IF(AND(C16&gt;=10%,C16&lt;12%),10*$D$16,IF(AND(C16&gt;=12%,C16&lt;15%),15*$D$16,IF(AND(C16&gt;=15%,C16&lt;17%),30*$D$16,IF(AND(C16&gt;=17%,C16&lt;20%),45*$D$16,IF(AND(C16&gt;=20%,C16&lt;25%),60*$D$16,IF(AND(C16&gt;=25%),75*$D$16,0))))))</f>
        <v>1042.97</v>
      </c>
      <c r="J16" s="30"/>
      <c r="AA16" s="29" t="s">
        <v>78</v>
      </c>
    </row>
    <row r="17" spans="1:28" ht="15" thickBot="1" x14ac:dyDescent="0.35">
      <c r="A17" s="25"/>
      <c r="D17" s="20">
        <v>0</v>
      </c>
      <c r="AA17" s="29" t="s">
        <v>66</v>
      </c>
    </row>
    <row r="18" spans="1:28" ht="31.8" thickBot="1" x14ac:dyDescent="0.35">
      <c r="A18" s="25"/>
      <c r="B18" s="48">
        <f>(C10*C18)</f>
        <v>1.3587</v>
      </c>
      <c r="C18" s="49">
        <v>0.1</v>
      </c>
      <c r="D18" s="50">
        <v>100.64444444444446</v>
      </c>
      <c r="E18" s="51"/>
      <c r="F18" s="30"/>
      <c r="G18" s="30"/>
      <c r="H18" s="30"/>
    </row>
    <row r="19" spans="1:28" ht="15" hidden="1" customHeight="1" thickBot="1" x14ac:dyDescent="0.35">
      <c r="B19" s="52"/>
      <c r="C19" s="53"/>
      <c r="D19" s="54"/>
      <c r="E19" s="30"/>
      <c r="F19" s="30"/>
      <c r="G19" s="30"/>
      <c r="H19" s="30"/>
    </row>
    <row r="20" spans="1:28" ht="23.4" customHeight="1" thickBot="1" x14ac:dyDescent="0.35">
      <c r="C20" s="30"/>
      <c r="D20" s="30"/>
      <c r="E20" s="30"/>
      <c r="F20" s="30"/>
      <c r="G20" s="30"/>
      <c r="H20" s="30"/>
      <c r="I20" s="30"/>
      <c r="J20" s="30"/>
      <c r="K20" s="30"/>
    </row>
    <row r="21" spans="1:28" ht="18.600000000000001" thickBot="1" x14ac:dyDescent="0.35">
      <c r="B21" s="55" t="s">
        <v>111</v>
      </c>
      <c r="C21" s="56" t="s">
        <v>112</v>
      </c>
      <c r="D21" s="57" t="s">
        <v>114</v>
      </c>
      <c r="E21" s="56" t="s">
        <v>113</v>
      </c>
      <c r="F21" s="56" t="s">
        <v>114</v>
      </c>
      <c r="H21" s="30"/>
      <c r="I21" s="30"/>
      <c r="J21" s="30"/>
      <c r="K21" s="30"/>
    </row>
    <row r="22" spans="1:28" ht="26.4" thickBot="1" x14ac:dyDescent="0.35">
      <c r="A22" s="30"/>
      <c r="B22" s="46">
        <v>1450</v>
      </c>
      <c r="C22" s="58">
        <v>799</v>
      </c>
      <c r="D22" s="59">
        <v>17.755555555555556</v>
      </c>
      <c r="E22" s="60">
        <v>651</v>
      </c>
      <c r="F22" s="61">
        <v>38.294117647058826</v>
      </c>
    </row>
    <row r="23" spans="1:28" ht="15" thickBot="1" x14ac:dyDescent="0.35"/>
    <row r="24" spans="1:28" ht="29.4" thickBot="1" x14ac:dyDescent="0.6">
      <c r="B24" s="62" t="s">
        <v>127</v>
      </c>
      <c r="C24" s="63"/>
      <c r="D24" s="63"/>
      <c r="E24" s="63"/>
      <c r="F24" s="63"/>
      <c r="G24" s="63"/>
      <c r="H24" s="64"/>
      <c r="I24" s="65" t="s">
        <v>118</v>
      </c>
      <c r="J24" s="66"/>
      <c r="K24" s="66"/>
      <c r="L24" s="67"/>
    </row>
    <row r="25" spans="1:28" ht="34.799999999999997" customHeight="1" thickBot="1" x14ac:dyDescent="0.35">
      <c r="B25" s="68" t="s">
        <v>101</v>
      </c>
      <c r="C25" s="56" t="s">
        <v>97</v>
      </c>
      <c r="D25" s="32" t="s">
        <v>98</v>
      </c>
      <c r="E25" s="32" t="s">
        <v>115</v>
      </c>
      <c r="F25" s="32" t="s">
        <v>116</v>
      </c>
      <c r="G25" s="32" t="s">
        <v>108</v>
      </c>
      <c r="H25" s="32" t="s">
        <v>107</v>
      </c>
      <c r="I25" s="69" t="s">
        <v>102</v>
      </c>
      <c r="J25" s="32" t="s">
        <v>103</v>
      </c>
      <c r="K25" s="32" t="s">
        <v>96</v>
      </c>
      <c r="L25" s="32" t="s">
        <v>110</v>
      </c>
    </row>
    <row r="26" spans="1:28" ht="26.4" thickBot="1" x14ac:dyDescent="0.5">
      <c r="B26" s="70" t="s">
        <v>99</v>
      </c>
      <c r="C26" s="71">
        <v>200</v>
      </c>
      <c r="D26" s="72">
        <v>6.666666666666667</v>
      </c>
      <c r="E26" s="72">
        <v>104.297</v>
      </c>
      <c r="F26" s="72">
        <v>6.5185624999999998</v>
      </c>
      <c r="G26" s="73">
        <v>0.52148499999999998</v>
      </c>
      <c r="H26" s="74"/>
      <c r="I26" s="75"/>
      <c r="J26" s="75"/>
      <c r="K26" s="75"/>
      <c r="L26" s="76"/>
    </row>
    <row r="27" spans="1:28" ht="26.4" thickBot="1" x14ac:dyDescent="0.5">
      <c r="B27" s="70" t="s">
        <v>119</v>
      </c>
      <c r="C27" s="77">
        <v>14500</v>
      </c>
      <c r="D27" s="77">
        <v>483.33333333333331</v>
      </c>
      <c r="E27" s="77">
        <v>10043.713</v>
      </c>
      <c r="F27" s="78">
        <v>627.73206249999998</v>
      </c>
      <c r="G27" s="73">
        <v>0.69266986206896553</v>
      </c>
      <c r="H27" s="77">
        <v>9.9168445092322575</v>
      </c>
      <c r="I27" s="75" t="s">
        <v>109</v>
      </c>
      <c r="J27" s="75">
        <v>14879.901000000003</v>
      </c>
      <c r="K27" s="75">
        <v>1236.1100000000001</v>
      </c>
      <c r="L27" s="17">
        <v>0.12307301094724632</v>
      </c>
      <c r="M27" s="79"/>
      <c r="AB27" s="29"/>
    </row>
    <row r="28" spans="1:28" ht="26.4" thickBot="1" x14ac:dyDescent="0.5">
      <c r="B28" s="70" t="s">
        <v>100</v>
      </c>
      <c r="C28" s="77">
        <v>53000</v>
      </c>
      <c r="D28" s="77">
        <v>1766.6666666666667</v>
      </c>
      <c r="E28" s="77">
        <v>37745.086000000003</v>
      </c>
      <c r="F28" s="78">
        <v>2359.0678750000002</v>
      </c>
      <c r="G28" s="73">
        <v>0.71217143396226423</v>
      </c>
      <c r="H28" s="77">
        <v>66.746039711191401</v>
      </c>
      <c r="I28" s="75" t="s">
        <v>109</v>
      </c>
      <c r="J28" s="75">
        <v>39684.646999999975</v>
      </c>
      <c r="K28" s="75">
        <v>3286.35</v>
      </c>
      <c r="L28" s="17">
        <v>8.7066962835903983E-2</v>
      </c>
      <c r="AB28" s="29"/>
    </row>
    <row r="29" spans="1:28" ht="28.8" customHeight="1" x14ac:dyDescent="0.3">
      <c r="AA29" s="29"/>
    </row>
    <row r="30" spans="1:28" ht="31.2" x14ac:dyDescent="0.3">
      <c r="B30" s="80" t="s">
        <v>120</v>
      </c>
      <c r="AA30" s="29"/>
    </row>
    <row r="31" spans="1:28" x14ac:dyDescent="0.3">
      <c r="F31" s="25"/>
      <c r="AA31" s="29"/>
    </row>
    <row r="32" spans="1:28" x14ac:dyDescent="0.3">
      <c r="AA32" s="29"/>
    </row>
    <row r="33" spans="4:27" x14ac:dyDescent="0.3">
      <c r="D33" s="30"/>
      <c r="AA33" s="29"/>
    </row>
    <row r="34" spans="4:27" x14ac:dyDescent="0.3">
      <c r="D34" s="30"/>
      <c r="AA34" s="29"/>
    </row>
    <row r="35" spans="4:27" x14ac:dyDescent="0.3">
      <c r="AA35" s="29"/>
    </row>
    <row r="36" spans="4:27" x14ac:dyDescent="0.3">
      <c r="AA36" s="29"/>
    </row>
    <row r="37" spans="4:27" x14ac:dyDescent="0.3">
      <c r="AA37" s="29"/>
    </row>
    <row r="38" spans="4:27" x14ac:dyDescent="0.3">
      <c r="AA38" s="29"/>
    </row>
    <row r="39" spans="4:27" x14ac:dyDescent="0.3">
      <c r="AA39" s="29"/>
    </row>
    <row r="40" spans="4:27" x14ac:dyDescent="0.3">
      <c r="AA40" s="29"/>
    </row>
    <row r="41" spans="4:27" x14ac:dyDescent="0.3">
      <c r="AA41" s="29"/>
    </row>
    <row r="42" spans="4:27" x14ac:dyDescent="0.3">
      <c r="AA42" s="29"/>
    </row>
    <row r="43" spans="4:27" x14ac:dyDescent="0.3">
      <c r="AA43" s="29"/>
    </row>
    <row r="44" spans="4:27" x14ac:dyDescent="0.3">
      <c r="AA44" s="29"/>
    </row>
    <row r="45" spans="4:27" x14ac:dyDescent="0.3">
      <c r="AA45" s="29"/>
    </row>
    <row r="46" spans="4:27" x14ac:dyDescent="0.3">
      <c r="AA46" s="29"/>
    </row>
    <row r="47" spans="4:27" x14ac:dyDescent="0.3">
      <c r="AA47" s="29"/>
    </row>
    <row r="48" spans="4:27" x14ac:dyDescent="0.3">
      <c r="AA48" s="29"/>
    </row>
    <row r="49" spans="27:27" x14ac:dyDescent="0.3">
      <c r="AA49" s="29"/>
    </row>
    <row r="50" spans="27:27" x14ac:dyDescent="0.3">
      <c r="AA50" s="29"/>
    </row>
    <row r="51" spans="27:27" x14ac:dyDescent="0.3">
      <c r="AA51" s="29"/>
    </row>
    <row r="52" spans="27:27" x14ac:dyDescent="0.3">
      <c r="AA52" s="29"/>
    </row>
    <row r="53" spans="27:27" x14ac:dyDescent="0.3">
      <c r="AA53" s="29"/>
    </row>
    <row r="54" spans="27:27" x14ac:dyDescent="0.3">
      <c r="AA54" s="29"/>
    </row>
    <row r="55" spans="27:27" x14ac:dyDescent="0.3">
      <c r="AA55" s="29"/>
    </row>
    <row r="56" spans="27:27" x14ac:dyDescent="0.3">
      <c r="AA56" s="29"/>
    </row>
    <row r="57" spans="27:27" x14ac:dyDescent="0.3">
      <c r="AA57" s="29"/>
    </row>
    <row r="58" spans="27:27" x14ac:dyDescent="0.3">
      <c r="AA58" s="29"/>
    </row>
    <row r="59" spans="27:27" x14ac:dyDescent="0.3">
      <c r="AA59" s="29"/>
    </row>
    <row r="60" spans="27:27" x14ac:dyDescent="0.3">
      <c r="AA60" s="29"/>
    </row>
    <row r="61" spans="27:27" x14ac:dyDescent="0.3">
      <c r="AA61" s="29"/>
    </row>
    <row r="62" spans="27:27" x14ac:dyDescent="0.3">
      <c r="AA62" s="29"/>
    </row>
    <row r="63" spans="27:27" x14ac:dyDescent="0.3">
      <c r="AA63" s="29"/>
    </row>
    <row r="64" spans="27:27" x14ac:dyDescent="0.3">
      <c r="AA64" s="29"/>
    </row>
    <row r="65" spans="27:27" x14ac:dyDescent="0.3">
      <c r="AA65" s="29"/>
    </row>
    <row r="66" spans="27:27" x14ac:dyDescent="0.3">
      <c r="AA66" s="29"/>
    </row>
    <row r="67" spans="27:27" x14ac:dyDescent="0.3">
      <c r="AA67" s="29"/>
    </row>
    <row r="68" spans="27:27" x14ac:dyDescent="0.3">
      <c r="AA68" s="29"/>
    </row>
    <row r="69" spans="27:27" x14ac:dyDescent="0.3">
      <c r="AA69" s="29"/>
    </row>
    <row r="70" spans="27:27" x14ac:dyDescent="0.3">
      <c r="AA70" s="29"/>
    </row>
    <row r="71" spans="27:27" x14ac:dyDescent="0.3">
      <c r="AA71" s="29"/>
    </row>
    <row r="72" spans="27:27" x14ac:dyDescent="0.3">
      <c r="AA72" s="29"/>
    </row>
    <row r="73" spans="27:27" x14ac:dyDescent="0.3">
      <c r="AA73" s="29"/>
    </row>
    <row r="74" spans="27:27" x14ac:dyDescent="0.3">
      <c r="AA74" s="29"/>
    </row>
    <row r="75" spans="27:27" x14ac:dyDescent="0.3">
      <c r="AA75" s="29"/>
    </row>
    <row r="76" spans="27:27" x14ac:dyDescent="0.3">
      <c r="AA76" s="29"/>
    </row>
    <row r="77" spans="27:27" x14ac:dyDescent="0.3">
      <c r="AA77" s="29"/>
    </row>
    <row r="78" spans="27:27" x14ac:dyDescent="0.3">
      <c r="AA78" s="29"/>
    </row>
    <row r="79" spans="27:27" x14ac:dyDescent="0.3">
      <c r="AA79" s="29"/>
    </row>
    <row r="80" spans="27:27" x14ac:dyDescent="0.3">
      <c r="AA80" s="29"/>
    </row>
    <row r="81" spans="27:27" x14ac:dyDescent="0.3">
      <c r="AA81" s="29"/>
    </row>
    <row r="82" spans="27:27" x14ac:dyDescent="0.3">
      <c r="AA82" s="29"/>
    </row>
    <row r="83" spans="27:27" x14ac:dyDescent="0.3">
      <c r="AA83" s="29"/>
    </row>
    <row r="84" spans="27:27" x14ac:dyDescent="0.3">
      <c r="AA84" s="29"/>
    </row>
    <row r="85" spans="27:27" x14ac:dyDescent="0.3">
      <c r="AA85" s="29"/>
    </row>
    <row r="86" spans="27:27" x14ac:dyDescent="0.3">
      <c r="AA86" s="29"/>
    </row>
    <row r="87" spans="27:27" x14ac:dyDescent="0.3">
      <c r="AA87" s="29"/>
    </row>
    <row r="88" spans="27:27" x14ac:dyDescent="0.3">
      <c r="AA88" s="29"/>
    </row>
    <row r="89" spans="27:27" x14ac:dyDescent="0.3">
      <c r="AA89" s="29"/>
    </row>
    <row r="90" spans="27:27" x14ac:dyDescent="0.3">
      <c r="AA90" s="29"/>
    </row>
    <row r="91" spans="27:27" x14ac:dyDescent="0.3">
      <c r="AA91" s="29"/>
    </row>
    <row r="92" spans="27:27" x14ac:dyDescent="0.3">
      <c r="AA92" s="29"/>
    </row>
    <row r="93" spans="27:27" x14ac:dyDescent="0.3">
      <c r="AA93" s="29"/>
    </row>
    <row r="94" spans="27:27" x14ac:dyDescent="0.3">
      <c r="AA94" s="29"/>
    </row>
    <row r="95" spans="27:27" x14ac:dyDescent="0.3">
      <c r="AA95" s="29"/>
    </row>
    <row r="96" spans="27:27" x14ac:dyDescent="0.3">
      <c r="AA96" s="29"/>
    </row>
    <row r="97" spans="27:27" x14ac:dyDescent="0.3">
      <c r="AA97" s="29"/>
    </row>
    <row r="98" spans="27:27" x14ac:dyDescent="0.3">
      <c r="AA98" s="29"/>
    </row>
    <row r="99" spans="27:27" x14ac:dyDescent="0.3">
      <c r="AA99" s="29"/>
    </row>
    <row r="100" spans="27:27" x14ac:dyDescent="0.3">
      <c r="AA100" s="29"/>
    </row>
    <row r="101" spans="27:27" x14ac:dyDescent="0.3">
      <c r="AA101" s="29"/>
    </row>
    <row r="102" spans="27:27" x14ac:dyDescent="0.3">
      <c r="AA102" s="29"/>
    </row>
    <row r="103" spans="27:27" x14ac:dyDescent="0.3">
      <c r="AA103" s="29"/>
    </row>
    <row r="104" spans="27:27" x14ac:dyDescent="0.3">
      <c r="AA104" s="29"/>
    </row>
    <row r="105" spans="27:27" x14ac:dyDescent="0.3">
      <c r="AA105" s="29"/>
    </row>
    <row r="106" spans="27:27" x14ac:dyDescent="0.3">
      <c r="AA106" s="29"/>
    </row>
    <row r="107" spans="27:27" x14ac:dyDescent="0.3">
      <c r="AA107" s="29"/>
    </row>
    <row r="108" spans="27:27" x14ac:dyDescent="0.3">
      <c r="AA108" s="29"/>
    </row>
    <row r="109" spans="27:27" x14ac:dyDescent="0.3">
      <c r="AA109" s="29"/>
    </row>
    <row r="110" spans="27:27" x14ac:dyDescent="0.3">
      <c r="AA110" s="29"/>
    </row>
    <row r="111" spans="27:27" x14ac:dyDescent="0.3">
      <c r="AA111" s="29"/>
    </row>
    <row r="112" spans="27:27" x14ac:dyDescent="0.3">
      <c r="AA112" s="29"/>
    </row>
    <row r="113" spans="27:27" x14ac:dyDescent="0.3">
      <c r="AA113" s="29"/>
    </row>
    <row r="114" spans="27:27" x14ac:dyDescent="0.3">
      <c r="AA114" s="29"/>
    </row>
    <row r="115" spans="27:27" x14ac:dyDescent="0.3">
      <c r="AA115" s="29"/>
    </row>
    <row r="116" spans="27:27" x14ac:dyDescent="0.3">
      <c r="AA116" s="29"/>
    </row>
    <row r="117" spans="27:27" x14ac:dyDescent="0.3">
      <c r="AA117" s="29"/>
    </row>
    <row r="118" spans="27:27" x14ac:dyDescent="0.3">
      <c r="AA118" s="29"/>
    </row>
    <row r="119" spans="27:27" x14ac:dyDescent="0.3">
      <c r="AA119" s="29"/>
    </row>
    <row r="120" spans="27:27" x14ac:dyDescent="0.3">
      <c r="AA120" s="29"/>
    </row>
    <row r="121" spans="27:27" x14ac:dyDescent="0.3">
      <c r="AA121" s="29"/>
    </row>
    <row r="122" spans="27:27" x14ac:dyDescent="0.3">
      <c r="AA122" s="29"/>
    </row>
    <row r="123" spans="27:27" x14ac:dyDescent="0.3">
      <c r="AA123" s="29"/>
    </row>
    <row r="124" spans="27:27" x14ac:dyDescent="0.3">
      <c r="AA124" s="29"/>
    </row>
    <row r="125" spans="27:27" x14ac:dyDescent="0.3">
      <c r="AA125" s="29"/>
    </row>
    <row r="126" spans="27:27" x14ac:dyDescent="0.3">
      <c r="AA126" s="29"/>
    </row>
    <row r="127" spans="27:27" x14ac:dyDescent="0.3">
      <c r="AA127" s="29"/>
    </row>
    <row r="128" spans="27:27" x14ac:dyDescent="0.3">
      <c r="AA128" s="29"/>
    </row>
    <row r="129" spans="27:27" x14ac:dyDescent="0.3">
      <c r="AA129" s="29"/>
    </row>
    <row r="130" spans="27:27" x14ac:dyDescent="0.3">
      <c r="AA130" s="29"/>
    </row>
    <row r="131" spans="27:27" x14ac:dyDescent="0.3">
      <c r="AA131" s="29"/>
    </row>
    <row r="132" spans="27:27" x14ac:dyDescent="0.3">
      <c r="AA132" s="29"/>
    </row>
    <row r="133" spans="27:27" x14ac:dyDescent="0.3">
      <c r="AA133" s="29"/>
    </row>
    <row r="134" spans="27:27" x14ac:dyDescent="0.3">
      <c r="AA134" s="29"/>
    </row>
    <row r="135" spans="27:27" x14ac:dyDescent="0.3">
      <c r="AA135" s="29"/>
    </row>
    <row r="136" spans="27:27" x14ac:dyDescent="0.3">
      <c r="AA136" s="29"/>
    </row>
    <row r="137" spans="27:27" x14ac:dyDescent="0.3">
      <c r="AA137" s="29"/>
    </row>
    <row r="138" spans="27:27" x14ac:dyDescent="0.3">
      <c r="AA138" s="29"/>
    </row>
    <row r="139" spans="27:27" x14ac:dyDescent="0.3">
      <c r="AA139" s="29"/>
    </row>
    <row r="140" spans="27:27" x14ac:dyDescent="0.3">
      <c r="AA140" s="29"/>
    </row>
    <row r="141" spans="27:27" x14ac:dyDescent="0.3">
      <c r="AA141" s="29"/>
    </row>
    <row r="142" spans="27:27" x14ac:dyDescent="0.3">
      <c r="AA142" s="29"/>
    </row>
    <row r="143" spans="27:27" x14ac:dyDescent="0.3">
      <c r="AA143" s="29"/>
    </row>
    <row r="144" spans="27:27" x14ac:dyDescent="0.3">
      <c r="AA144" s="29"/>
    </row>
    <row r="145" spans="27:27" x14ac:dyDescent="0.3">
      <c r="AA145" s="29"/>
    </row>
    <row r="146" spans="27:27" x14ac:dyDescent="0.3">
      <c r="AA146" s="29"/>
    </row>
    <row r="147" spans="27:27" x14ac:dyDescent="0.3">
      <c r="AA147" s="29"/>
    </row>
    <row r="148" spans="27:27" x14ac:dyDescent="0.3">
      <c r="AA148" s="29"/>
    </row>
    <row r="149" spans="27:27" x14ac:dyDescent="0.3">
      <c r="AA149" s="29"/>
    </row>
    <row r="150" spans="27:27" x14ac:dyDescent="0.3">
      <c r="AA150" s="29"/>
    </row>
    <row r="151" spans="27:27" x14ac:dyDescent="0.3">
      <c r="AA151" s="29"/>
    </row>
    <row r="152" spans="27:27" x14ac:dyDescent="0.3">
      <c r="AA152" s="29"/>
    </row>
    <row r="153" spans="27:27" x14ac:dyDescent="0.3">
      <c r="AA153" s="29"/>
    </row>
    <row r="154" spans="27:27" x14ac:dyDescent="0.3">
      <c r="AA154" s="29"/>
    </row>
    <row r="155" spans="27:27" x14ac:dyDescent="0.3">
      <c r="AA155" s="29"/>
    </row>
    <row r="156" spans="27:27" x14ac:dyDescent="0.3">
      <c r="AA156" s="29"/>
    </row>
    <row r="157" spans="27:27" x14ac:dyDescent="0.3">
      <c r="AA157" s="29"/>
    </row>
    <row r="158" spans="27:27" x14ac:dyDescent="0.3">
      <c r="AA158" s="29"/>
    </row>
    <row r="159" spans="27:27" x14ac:dyDescent="0.3">
      <c r="AA159" s="29"/>
    </row>
    <row r="160" spans="27:27" x14ac:dyDescent="0.3">
      <c r="AA160" s="29"/>
    </row>
    <row r="161" spans="27:27" x14ac:dyDescent="0.3">
      <c r="AA161" s="29"/>
    </row>
    <row r="162" spans="27:27" x14ac:dyDescent="0.3">
      <c r="AA162" s="29"/>
    </row>
    <row r="163" spans="27:27" x14ac:dyDescent="0.3">
      <c r="AA163" s="29"/>
    </row>
    <row r="164" spans="27:27" x14ac:dyDescent="0.3">
      <c r="AA164" s="29"/>
    </row>
    <row r="165" spans="27:27" x14ac:dyDescent="0.3">
      <c r="AA165" s="29"/>
    </row>
    <row r="166" spans="27:27" x14ac:dyDescent="0.3">
      <c r="AA166" s="29"/>
    </row>
    <row r="167" spans="27:27" x14ac:dyDescent="0.3">
      <c r="AA167" s="29"/>
    </row>
    <row r="168" spans="27:27" x14ac:dyDescent="0.3">
      <c r="AA168" s="29"/>
    </row>
    <row r="169" spans="27:27" x14ac:dyDescent="0.3">
      <c r="AA169" s="29"/>
    </row>
    <row r="170" spans="27:27" x14ac:dyDescent="0.3">
      <c r="AA170" s="29"/>
    </row>
    <row r="171" spans="27:27" x14ac:dyDescent="0.3">
      <c r="AA171" s="29"/>
    </row>
    <row r="172" spans="27:27" x14ac:dyDescent="0.3">
      <c r="AA172" s="29"/>
    </row>
    <row r="173" spans="27:27" x14ac:dyDescent="0.3">
      <c r="AA173" s="29"/>
    </row>
    <row r="174" spans="27:27" x14ac:dyDescent="0.3">
      <c r="AA174" s="29"/>
    </row>
    <row r="175" spans="27:27" x14ac:dyDescent="0.3">
      <c r="AA175" s="29"/>
    </row>
    <row r="176" spans="27:27" x14ac:dyDescent="0.3">
      <c r="AA176" s="29"/>
    </row>
    <row r="177" spans="27:27" x14ac:dyDescent="0.3">
      <c r="AA177" s="29"/>
    </row>
    <row r="178" spans="27:27" x14ac:dyDescent="0.3">
      <c r="AA178" s="29"/>
    </row>
    <row r="179" spans="27:27" x14ac:dyDescent="0.3">
      <c r="AA179" s="29"/>
    </row>
    <row r="180" spans="27:27" x14ac:dyDescent="0.3">
      <c r="AA180" s="29"/>
    </row>
    <row r="181" spans="27:27" x14ac:dyDescent="0.3">
      <c r="AA181" s="29"/>
    </row>
    <row r="182" spans="27:27" x14ac:dyDescent="0.3">
      <c r="AA182" s="29"/>
    </row>
    <row r="183" spans="27:27" x14ac:dyDescent="0.3">
      <c r="AA183" s="29"/>
    </row>
    <row r="184" spans="27:27" x14ac:dyDescent="0.3">
      <c r="AA184" s="29"/>
    </row>
    <row r="185" spans="27:27" x14ac:dyDescent="0.3">
      <c r="AA185" s="29"/>
    </row>
    <row r="186" spans="27:27" x14ac:dyDescent="0.3">
      <c r="AA186" s="29"/>
    </row>
    <row r="187" spans="27:27" x14ac:dyDescent="0.3">
      <c r="AA187" s="29"/>
    </row>
    <row r="188" spans="27:27" x14ac:dyDescent="0.3">
      <c r="AA188" s="29"/>
    </row>
    <row r="189" spans="27:27" x14ac:dyDescent="0.3">
      <c r="AA189" s="29"/>
    </row>
    <row r="190" spans="27:27" x14ac:dyDescent="0.3">
      <c r="AA190" s="29"/>
    </row>
    <row r="191" spans="27:27" x14ac:dyDescent="0.3">
      <c r="AA191" s="29"/>
    </row>
    <row r="192" spans="27:27" x14ac:dyDescent="0.3">
      <c r="AA192" s="29"/>
    </row>
    <row r="193" spans="27:27" x14ac:dyDescent="0.3">
      <c r="AA193" s="29"/>
    </row>
    <row r="194" spans="27:27" x14ac:dyDescent="0.3">
      <c r="AA194" s="29"/>
    </row>
    <row r="195" spans="27:27" x14ac:dyDescent="0.3">
      <c r="AA195" s="29"/>
    </row>
    <row r="196" spans="27:27" x14ac:dyDescent="0.3">
      <c r="AA196" s="29"/>
    </row>
    <row r="197" spans="27:27" x14ac:dyDescent="0.3">
      <c r="AA197" s="29"/>
    </row>
    <row r="198" spans="27:27" x14ac:dyDescent="0.3">
      <c r="AA198" s="29"/>
    </row>
    <row r="199" spans="27:27" x14ac:dyDescent="0.3">
      <c r="AA199" s="29"/>
    </row>
    <row r="200" spans="27:27" x14ac:dyDescent="0.3">
      <c r="AA200" s="29"/>
    </row>
    <row r="201" spans="27:27" x14ac:dyDescent="0.3">
      <c r="AA201" s="29"/>
    </row>
    <row r="202" spans="27:27" x14ac:dyDescent="0.3">
      <c r="AA202" s="29"/>
    </row>
    <row r="203" spans="27:27" x14ac:dyDescent="0.3">
      <c r="AA203" s="29"/>
    </row>
    <row r="204" spans="27:27" x14ac:dyDescent="0.3">
      <c r="AA204" s="29"/>
    </row>
    <row r="205" spans="27:27" x14ac:dyDescent="0.3">
      <c r="AA205" s="29"/>
    </row>
    <row r="206" spans="27:27" x14ac:dyDescent="0.3">
      <c r="AA206" s="29"/>
    </row>
    <row r="207" spans="27:27" x14ac:dyDescent="0.3">
      <c r="AA207" s="29"/>
    </row>
    <row r="208" spans="27:27" x14ac:dyDescent="0.3">
      <c r="AA208" s="29"/>
    </row>
    <row r="209" spans="27:27" x14ac:dyDescent="0.3">
      <c r="AA209" s="29"/>
    </row>
    <row r="210" spans="27:27" x14ac:dyDescent="0.3">
      <c r="AA210" s="29"/>
    </row>
    <row r="211" spans="27:27" x14ac:dyDescent="0.3">
      <c r="AA211" s="29"/>
    </row>
    <row r="212" spans="27:27" x14ac:dyDescent="0.3">
      <c r="AA212" s="29"/>
    </row>
    <row r="213" spans="27:27" x14ac:dyDescent="0.3">
      <c r="AA213" s="29"/>
    </row>
    <row r="214" spans="27:27" x14ac:dyDescent="0.3">
      <c r="AA214" s="29"/>
    </row>
    <row r="215" spans="27:27" x14ac:dyDescent="0.3">
      <c r="AA215" s="29"/>
    </row>
    <row r="216" spans="27:27" x14ac:dyDescent="0.3">
      <c r="AA216" s="29"/>
    </row>
    <row r="217" spans="27:27" x14ac:dyDescent="0.3">
      <c r="AA217" s="29"/>
    </row>
    <row r="218" spans="27:27" x14ac:dyDescent="0.3">
      <c r="AA218" s="29"/>
    </row>
    <row r="219" spans="27:27" x14ac:dyDescent="0.3">
      <c r="AA219" s="29"/>
    </row>
    <row r="220" spans="27:27" x14ac:dyDescent="0.3">
      <c r="AA220" s="29"/>
    </row>
    <row r="221" spans="27:27" x14ac:dyDescent="0.3">
      <c r="AA221" s="29"/>
    </row>
    <row r="222" spans="27:27" x14ac:dyDescent="0.3">
      <c r="AA222" s="29"/>
    </row>
    <row r="223" spans="27:27" x14ac:dyDescent="0.3">
      <c r="AA223" s="29"/>
    </row>
    <row r="224" spans="27:27" x14ac:dyDescent="0.3">
      <c r="AA224" s="29"/>
    </row>
    <row r="225" spans="27:27" x14ac:dyDescent="0.3">
      <c r="AA225" s="29"/>
    </row>
    <row r="226" spans="27:27" x14ac:dyDescent="0.3">
      <c r="AA226" s="29"/>
    </row>
    <row r="227" spans="27:27" x14ac:dyDescent="0.3">
      <c r="AA227" s="29"/>
    </row>
    <row r="228" spans="27:27" x14ac:dyDescent="0.3">
      <c r="AA228" s="29"/>
    </row>
    <row r="229" spans="27:27" x14ac:dyDescent="0.3">
      <c r="AA229" s="29"/>
    </row>
    <row r="230" spans="27:27" x14ac:dyDescent="0.3">
      <c r="AA230" s="29"/>
    </row>
    <row r="231" spans="27:27" x14ac:dyDescent="0.3">
      <c r="AA231" s="29"/>
    </row>
    <row r="232" spans="27:27" x14ac:dyDescent="0.3">
      <c r="AA232" s="29"/>
    </row>
    <row r="233" spans="27:27" x14ac:dyDescent="0.3">
      <c r="AA233" s="29"/>
    </row>
    <row r="234" spans="27:27" x14ac:dyDescent="0.3">
      <c r="AA234" s="29"/>
    </row>
    <row r="235" spans="27:27" x14ac:dyDescent="0.3">
      <c r="AA235" s="29"/>
    </row>
    <row r="236" spans="27:27" x14ac:dyDescent="0.3">
      <c r="AA236" s="29"/>
    </row>
    <row r="237" spans="27:27" x14ac:dyDescent="0.3">
      <c r="AA237" s="29"/>
    </row>
    <row r="238" spans="27:27" x14ac:dyDescent="0.3">
      <c r="AA238" s="29"/>
    </row>
    <row r="239" spans="27:27" x14ac:dyDescent="0.3">
      <c r="AA239" s="29"/>
    </row>
    <row r="240" spans="27:27" x14ac:dyDescent="0.3">
      <c r="AA240" s="29"/>
    </row>
    <row r="241" spans="27:27" x14ac:dyDescent="0.3">
      <c r="AA241" s="29"/>
    </row>
    <row r="242" spans="27:27" x14ac:dyDescent="0.3">
      <c r="AA242" s="29"/>
    </row>
    <row r="243" spans="27:27" x14ac:dyDescent="0.3">
      <c r="AA243" s="29"/>
    </row>
    <row r="244" spans="27:27" x14ac:dyDescent="0.3">
      <c r="AA244" s="29"/>
    </row>
    <row r="245" spans="27:27" x14ac:dyDescent="0.3">
      <c r="AA245" s="29"/>
    </row>
    <row r="246" spans="27:27" x14ac:dyDescent="0.3">
      <c r="AA246" s="29"/>
    </row>
    <row r="247" spans="27:27" x14ac:dyDescent="0.3">
      <c r="AA247" s="29"/>
    </row>
    <row r="248" spans="27:27" x14ac:dyDescent="0.3">
      <c r="AA248" s="29"/>
    </row>
    <row r="249" spans="27:27" x14ac:dyDescent="0.3">
      <c r="AA249" s="29"/>
    </row>
    <row r="250" spans="27:27" x14ac:dyDescent="0.3">
      <c r="AA250" s="29"/>
    </row>
    <row r="251" spans="27:27" x14ac:dyDescent="0.3">
      <c r="AA251" s="29"/>
    </row>
    <row r="252" spans="27:27" x14ac:dyDescent="0.3">
      <c r="AA252" s="29"/>
    </row>
    <row r="253" spans="27:27" x14ac:dyDescent="0.3">
      <c r="AA253" s="29"/>
    </row>
    <row r="254" spans="27:27" x14ac:dyDescent="0.3">
      <c r="AA254" s="29"/>
    </row>
    <row r="255" spans="27:27" x14ac:dyDescent="0.3">
      <c r="AA255" s="29"/>
    </row>
    <row r="256" spans="27:27" x14ac:dyDescent="0.3">
      <c r="AA256" s="29"/>
    </row>
    <row r="257" spans="27:27" x14ac:dyDescent="0.3">
      <c r="AA257" s="29"/>
    </row>
    <row r="258" spans="27:27" x14ac:dyDescent="0.3">
      <c r="AA258" s="29"/>
    </row>
    <row r="259" spans="27:27" x14ac:dyDescent="0.3">
      <c r="AA259" s="29"/>
    </row>
    <row r="260" spans="27:27" x14ac:dyDescent="0.3">
      <c r="AA260" s="29"/>
    </row>
    <row r="261" spans="27:27" x14ac:dyDescent="0.3">
      <c r="AA261" s="29"/>
    </row>
    <row r="262" spans="27:27" x14ac:dyDescent="0.3">
      <c r="AA262" s="29"/>
    </row>
    <row r="263" spans="27:27" x14ac:dyDescent="0.3">
      <c r="AA263" s="29"/>
    </row>
    <row r="264" spans="27:27" x14ac:dyDescent="0.3">
      <c r="AA264" s="29"/>
    </row>
    <row r="265" spans="27:27" x14ac:dyDescent="0.3">
      <c r="AA265" s="29"/>
    </row>
    <row r="266" spans="27:27" x14ac:dyDescent="0.3">
      <c r="AA266" s="29"/>
    </row>
    <row r="267" spans="27:27" x14ac:dyDescent="0.3">
      <c r="AA267" s="29"/>
    </row>
    <row r="268" spans="27:27" x14ac:dyDescent="0.3">
      <c r="AA268" s="29"/>
    </row>
    <row r="269" spans="27:27" x14ac:dyDescent="0.3">
      <c r="AA269" s="29"/>
    </row>
    <row r="270" spans="27:27" x14ac:dyDescent="0.3">
      <c r="AA270" s="29"/>
    </row>
    <row r="271" spans="27:27" x14ac:dyDescent="0.3">
      <c r="AA271" s="29"/>
    </row>
    <row r="272" spans="27:27" x14ac:dyDescent="0.3">
      <c r="AA272" s="29"/>
    </row>
    <row r="273" spans="27:27" x14ac:dyDescent="0.3">
      <c r="AA273" s="29"/>
    </row>
    <row r="274" spans="27:27" x14ac:dyDescent="0.3">
      <c r="AA274" s="29"/>
    </row>
    <row r="275" spans="27:27" x14ac:dyDescent="0.3">
      <c r="AA275" s="29"/>
    </row>
    <row r="276" spans="27:27" x14ac:dyDescent="0.3">
      <c r="AA276" s="29"/>
    </row>
    <row r="277" spans="27:27" x14ac:dyDescent="0.3">
      <c r="AA277" s="29"/>
    </row>
    <row r="278" spans="27:27" x14ac:dyDescent="0.3">
      <c r="AA278" s="29"/>
    </row>
    <row r="279" spans="27:27" x14ac:dyDescent="0.3">
      <c r="AA279" s="29"/>
    </row>
    <row r="280" spans="27:27" x14ac:dyDescent="0.3">
      <c r="AA280" s="29"/>
    </row>
    <row r="281" spans="27:27" x14ac:dyDescent="0.3">
      <c r="AA281" s="29"/>
    </row>
    <row r="282" spans="27:27" x14ac:dyDescent="0.3">
      <c r="AA282" s="29"/>
    </row>
    <row r="283" spans="27:27" x14ac:dyDescent="0.3">
      <c r="AA283" s="29"/>
    </row>
    <row r="284" spans="27:27" x14ac:dyDescent="0.3">
      <c r="AA284" s="29"/>
    </row>
    <row r="285" spans="27:27" x14ac:dyDescent="0.3">
      <c r="AA285" s="29"/>
    </row>
    <row r="286" spans="27:27" x14ac:dyDescent="0.3">
      <c r="AA286" s="29"/>
    </row>
    <row r="287" spans="27:27" x14ac:dyDescent="0.3">
      <c r="AA287" s="29"/>
    </row>
    <row r="288" spans="27:27" x14ac:dyDescent="0.3">
      <c r="AA288" s="29"/>
    </row>
    <row r="289" spans="27:27" x14ac:dyDescent="0.3">
      <c r="AA289" s="29"/>
    </row>
    <row r="290" spans="27:27" x14ac:dyDescent="0.3">
      <c r="AA290" s="29"/>
    </row>
    <row r="291" spans="27:27" x14ac:dyDescent="0.3">
      <c r="AA291" s="29"/>
    </row>
    <row r="292" spans="27:27" x14ac:dyDescent="0.3">
      <c r="AA292" s="29"/>
    </row>
    <row r="293" spans="27:27" x14ac:dyDescent="0.3">
      <c r="AA293" s="29"/>
    </row>
    <row r="294" spans="27:27" x14ac:dyDescent="0.3">
      <c r="AA294" s="29"/>
    </row>
    <row r="295" spans="27:27" x14ac:dyDescent="0.3">
      <c r="AA295" s="29"/>
    </row>
    <row r="296" spans="27:27" x14ac:dyDescent="0.3">
      <c r="AA296" s="29"/>
    </row>
    <row r="297" spans="27:27" x14ac:dyDescent="0.3">
      <c r="AA297" s="29"/>
    </row>
    <row r="298" spans="27:27" x14ac:dyDescent="0.3">
      <c r="AA298" s="29"/>
    </row>
    <row r="299" spans="27:27" x14ac:dyDescent="0.3">
      <c r="AA299" s="29"/>
    </row>
    <row r="300" spans="27:27" x14ac:dyDescent="0.3">
      <c r="AA300" s="29"/>
    </row>
    <row r="301" spans="27:27" x14ac:dyDescent="0.3">
      <c r="AA301" s="29"/>
    </row>
    <row r="302" spans="27:27" x14ac:dyDescent="0.3">
      <c r="AA302" s="29"/>
    </row>
    <row r="303" spans="27:27" x14ac:dyDescent="0.3">
      <c r="AA303" s="29"/>
    </row>
    <row r="304" spans="27:27" x14ac:dyDescent="0.3">
      <c r="AA304" s="29"/>
    </row>
    <row r="305" spans="27:27" x14ac:dyDescent="0.3">
      <c r="AA305" s="29"/>
    </row>
    <row r="306" spans="27:27" x14ac:dyDescent="0.3">
      <c r="AA306" s="29"/>
    </row>
    <row r="307" spans="27:27" x14ac:dyDescent="0.3">
      <c r="AA307" s="29"/>
    </row>
    <row r="308" spans="27:27" x14ac:dyDescent="0.3">
      <c r="AA308" s="29"/>
    </row>
    <row r="309" spans="27:27" x14ac:dyDescent="0.3">
      <c r="AA309" s="29"/>
    </row>
    <row r="310" spans="27:27" x14ac:dyDescent="0.3">
      <c r="AA310" s="29"/>
    </row>
    <row r="311" spans="27:27" x14ac:dyDescent="0.3">
      <c r="AA311" s="29"/>
    </row>
    <row r="312" spans="27:27" x14ac:dyDescent="0.3">
      <c r="AA312" s="29"/>
    </row>
    <row r="313" spans="27:27" x14ac:dyDescent="0.3">
      <c r="AA313" s="29"/>
    </row>
    <row r="314" spans="27:27" x14ac:dyDescent="0.3">
      <c r="AA314" s="29"/>
    </row>
    <row r="315" spans="27:27" x14ac:dyDescent="0.3">
      <c r="AA315" s="29"/>
    </row>
    <row r="316" spans="27:27" x14ac:dyDescent="0.3">
      <c r="AA316" s="29"/>
    </row>
    <row r="317" spans="27:27" x14ac:dyDescent="0.3">
      <c r="AA317" s="29"/>
    </row>
    <row r="318" spans="27:27" x14ac:dyDescent="0.3">
      <c r="AA318" s="29"/>
    </row>
    <row r="319" spans="27:27" x14ac:dyDescent="0.3">
      <c r="AA319" s="29"/>
    </row>
    <row r="320" spans="27:27" x14ac:dyDescent="0.3">
      <c r="AA320" s="29"/>
    </row>
    <row r="321" spans="27:27" x14ac:dyDescent="0.3">
      <c r="AA321" s="29"/>
    </row>
    <row r="322" spans="27:27" x14ac:dyDescent="0.3">
      <c r="AA322" s="29"/>
    </row>
    <row r="323" spans="27:27" x14ac:dyDescent="0.3">
      <c r="AA323" s="29"/>
    </row>
    <row r="324" spans="27:27" x14ac:dyDescent="0.3">
      <c r="AA324" s="29"/>
    </row>
    <row r="325" spans="27:27" x14ac:dyDescent="0.3">
      <c r="AA325" s="29"/>
    </row>
    <row r="326" spans="27:27" x14ac:dyDescent="0.3">
      <c r="AA326" s="29"/>
    </row>
    <row r="327" spans="27:27" x14ac:dyDescent="0.3">
      <c r="AA327" s="29"/>
    </row>
    <row r="328" spans="27:27" x14ac:dyDescent="0.3">
      <c r="AA328" s="29"/>
    </row>
    <row r="329" spans="27:27" x14ac:dyDescent="0.3">
      <c r="AA329" s="29"/>
    </row>
    <row r="330" spans="27:27" x14ac:dyDescent="0.3">
      <c r="AA330" s="29"/>
    </row>
    <row r="331" spans="27:27" x14ac:dyDescent="0.3">
      <c r="AA331" s="29"/>
    </row>
    <row r="332" spans="27:27" x14ac:dyDescent="0.3">
      <c r="AA332" s="29"/>
    </row>
    <row r="333" spans="27:27" x14ac:dyDescent="0.3">
      <c r="AA333" s="29"/>
    </row>
    <row r="334" spans="27:27" x14ac:dyDescent="0.3">
      <c r="AA334" s="29"/>
    </row>
    <row r="335" spans="27:27" x14ac:dyDescent="0.3">
      <c r="AA335" s="29"/>
    </row>
    <row r="336" spans="27:27" x14ac:dyDescent="0.3">
      <c r="AA336" s="29"/>
    </row>
    <row r="337" spans="27:27" x14ac:dyDescent="0.3">
      <c r="AA337" s="29"/>
    </row>
    <row r="338" spans="27:27" x14ac:dyDescent="0.3">
      <c r="AA338" s="29"/>
    </row>
    <row r="339" spans="27:27" x14ac:dyDescent="0.3">
      <c r="AA339" s="29"/>
    </row>
    <row r="340" spans="27:27" x14ac:dyDescent="0.3">
      <c r="AA340" s="29"/>
    </row>
    <row r="341" spans="27:27" x14ac:dyDescent="0.3">
      <c r="AA341" s="29"/>
    </row>
    <row r="342" spans="27:27" x14ac:dyDescent="0.3">
      <c r="AA342" s="29"/>
    </row>
    <row r="343" spans="27:27" x14ac:dyDescent="0.3">
      <c r="AA343" s="29"/>
    </row>
    <row r="344" spans="27:27" x14ac:dyDescent="0.3">
      <c r="AA344" s="29"/>
    </row>
    <row r="345" spans="27:27" x14ac:dyDescent="0.3">
      <c r="AA345" s="29"/>
    </row>
    <row r="346" spans="27:27" x14ac:dyDescent="0.3">
      <c r="AA346" s="29"/>
    </row>
    <row r="347" spans="27:27" x14ac:dyDescent="0.3">
      <c r="AA347" s="29"/>
    </row>
    <row r="348" spans="27:27" x14ac:dyDescent="0.3">
      <c r="AA348" s="29"/>
    </row>
    <row r="349" spans="27:27" x14ac:dyDescent="0.3">
      <c r="AA349" s="29"/>
    </row>
    <row r="350" spans="27:27" x14ac:dyDescent="0.3">
      <c r="AA350" s="29"/>
    </row>
    <row r="351" spans="27:27" x14ac:dyDescent="0.3">
      <c r="AA351" s="29"/>
    </row>
    <row r="352" spans="27:27" x14ac:dyDescent="0.3">
      <c r="AA352" s="29"/>
    </row>
    <row r="353" spans="27:27" x14ac:dyDescent="0.3">
      <c r="AA353" s="29"/>
    </row>
    <row r="354" spans="27:27" x14ac:dyDescent="0.3">
      <c r="AA354" s="29"/>
    </row>
    <row r="355" spans="27:27" x14ac:dyDescent="0.3">
      <c r="AA355" s="29"/>
    </row>
    <row r="356" spans="27:27" x14ac:dyDescent="0.3">
      <c r="AA356" s="29"/>
    </row>
    <row r="357" spans="27:27" x14ac:dyDescent="0.3">
      <c r="AA357" s="29"/>
    </row>
    <row r="358" spans="27:27" x14ac:dyDescent="0.3">
      <c r="AA358" s="29"/>
    </row>
    <row r="359" spans="27:27" x14ac:dyDescent="0.3">
      <c r="AA359" s="29"/>
    </row>
    <row r="360" spans="27:27" x14ac:dyDescent="0.3">
      <c r="AA360" s="29"/>
    </row>
    <row r="361" spans="27:27" x14ac:dyDescent="0.3">
      <c r="AA361" s="29"/>
    </row>
    <row r="362" spans="27:27" x14ac:dyDescent="0.3">
      <c r="AA362" s="29"/>
    </row>
    <row r="363" spans="27:27" x14ac:dyDescent="0.3">
      <c r="AA363" s="29"/>
    </row>
    <row r="364" spans="27:27" x14ac:dyDescent="0.3">
      <c r="AA364" s="29"/>
    </row>
    <row r="365" spans="27:27" x14ac:dyDescent="0.3">
      <c r="AA365" s="29"/>
    </row>
    <row r="366" spans="27:27" x14ac:dyDescent="0.3">
      <c r="AA366" s="29"/>
    </row>
    <row r="367" spans="27:27" x14ac:dyDescent="0.3">
      <c r="AA367" s="29"/>
    </row>
    <row r="368" spans="27:27" x14ac:dyDescent="0.3">
      <c r="AA368" s="29"/>
    </row>
    <row r="369" spans="27:27" x14ac:dyDescent="0.3">
      <c r="AA369" s="29"/>
    </row>
    <row r="370" spans="27:27" x14ac:dyDescent="0.3">
      <c r="AA370" s="29"/>
    </row>
    <row r="371" spans="27:27" x14ac:dyDescent="0.3">
      <c r="AA371" s="29"/>
    </row>
    <row r="372" spans="27:27" x14ac:dyDescent="0.3">
      <c r="AA372" s="29"/>
    </row>
    <row r="373" spans="27:27" x14ac:dyDescent="0.3">
      <c r="AA373" s="29"/>
    </row>
    <row r="374" spans="27:27" x14ac:dyDescent="0.3">
      <c r="AA374" s="29"/>
    </row>
    <row r="375" spans="27:27" x14ac:dyDescent="0.3">
      <c r="AA375" s="29"/>
    </row>
    <row r="376" spans="27:27" x14ac:dyDescent="0.3">
      <c r="AA376" s="29"/>
    </row>
    <row r="377" spans="27:27" x14ac:dyDescent="0.3">
      <c r="AA377" s="29"/>
    </row>
    <row r="378" spans="27:27" x14ac:dyDescent="0.3">
      <c r="AA378" s="29"/>
    </row>
    <row r="379" spans="27:27" x14ac:dyDescent="0.3">
      <c r="AA379" s="29"/>
    </row>
    <row r="380" spans="27:27" x14ac:dyDescent="0.3">
      <c r="AA380" s="29"/>
    </row>
    <row r="381" spans="27:27" x14ac:dyDescent="0.3">
      <c r="AA381" s="29"/>
    </row>
    <row r="382" spans="27:27" x14ac:dyDescent="0.3">
      <c r="AA382" s="29"/>
    </row>
    <row r="383" spans="27:27" x14ac:dyDescent="0.3">
      <c r="AA383" s="29"/>
    </row>
    <row r="384" spans="27:27" x14ac:dyDescent="0.3">
      <c r="AA384" s="29"/>
    </row>
    <row r="385" spans="27:27" x14ac:dyDescent="0.3">
      <c r="AA385" s="29"/>
    </row>
    <row r="386" spans="27:27" x14ac:dyDescent="0.3">
      <c r="AA386" s="29"/>
    </row>
    <row r="387" spans="27:27" x14ac:dyDescent="0.3">
      <c r="AA387" s="29"/>
    </row>
    <row r="388" spans="27:27" x14ac:dyDescent="0.3">
      <c r="AA388" s="29"/>
    </row>
    <row r="389" spans="27:27" x14ac:dyDescent="0.3">
      <c r="AA389" s="29"/>
    </row>
    <row r="390" spans="27:27" x14ac:dyDescent="0.3">
      <c r="AA390" s="29"/>
    </row>
    <row r="391" spans="27:27" x14ac:dyDescent="0.3">
      <c r="AA391" s="29"/>
    </row>
    <row r="392" spans="27:27" x14ac:dyDescent="0.3">
      <c r="AA392" s="29"/>
    </row>
    <row r="393" spans="27:27" x14ac:dyDescent="0.3">
      <c r="AA393" s="29"/>
    </row>
    <row r="394" spans="27:27" x14ac:dyDescent="0.3">
      <c r="AA394" s="29"/>
    </row>
    <row r="395" spans="27:27" x14ac:dyDescent="0.3">
      <c r="AA395" s="29"/>
    </row>
    <row r="396" spans="27:27" x14ac:dyDescent="0.3">
      <c r="AA396" s="29"/>
    </row>
    <row r="397" spans="27:27" x14ac:dyDescent="0.3">
      <c r="AA397" s="29"/>
    </row>
    <row r="398" spans="27:27" x14ac:dyDescent="0.3">
      <c r="AA398" s="29"/>
    </row>
    <row r="399" spans="27:27" x14ac:dyDescent="0.3">
      <c r="AA399" s="29"/>
    </row>
    <row r="400" spans="27:27" x14ac:dyDescent="0.3">
      <c r="AA400" s="29"/>
    </row>
    <row r="401" spans="27:27" x14ac:dyDescent="0.3">
      <c r="AA401" s="29"/>
    </row>
    <row r="402" spans="27:27" x14ac:dyDescent="0.3">
      <c r="AA402" s="29"/>
    </row>
    <row r="403" spans="27:27" x14ac:dyDescent="0.3">
      <c r="AA403" s="29"/>
    </row>
    <row r="404" spans="27:27" x14ac:dyDescent="0.3">
      <c r="AA404" s="29"/>
    </row>
    <row r="405" spans="27:27" x14ac:dyDescent="0.3">
      <c r="AA405" s="29"/>
    </row>
    <row r="406" spans="27:27" x14ac:dyDescent="0.3">
      <c r="AA406" s="29"/>
    </row>
    <row r="407" spans="27:27" x14ac:dyDescent="0.3">
      <c r="AA407" s="29"/>
    </row>
    <row r="408" spans="27:27" x14ac:dyDescent="0.3">
      <c r="AA408" s="29"/>
    </row>
    <row r="409" spans="27:27" x14ac:dyDescent="0.3">
      <c r="AA409" s="29"/>
    </row>
    <row r="410" spans="27:27" x14ac:dyDescent="0.3">
      <c r="AA410" s="29"/>
    </row>
    <row r="411" spans="27:27" x14ac:dyDescent="0.3">
      <c r="AA411" s="29"/>
    </row>
    <row r="412" spans="27:27" x14ac:dyDescent="0.3">
      <c r="AA412" s="29"/>
    </row>
    <row r="413" spans="27:27" x14ac:dyDescent="0.3">
      <c r="AA413" s="29"/>
    </row>
    <row r="414" spans="27:27" x14ac:dyDescent="0.3">
      <c r="AA414" s="29"/>
    </row>
    <row r="415" spans="27:27" x14ac:dyDescent="0.3">
      <c r="AA415" s="29"/>
    </row>
    <row r="416" spans="27:27" x14ac:dyDescent="0.3">
      <c r="AA416" s="29"/>
    </row>
    <row r="417" spans="27:27" x14ac:dyDescent="0.3">
      <c r="AA417" s="29"/>
    </row>
    <row r="418" spans="27:27" x14ac:dyDescent="0.3">
      <c r="AA418" s="29"/>
    </row>
    <row r="419" spans="27:27" x14ac:dyDescent="0.3">
      <c r="AA419" s="29"/>
    </row>
    <row r="420" spans="27:27" x14ac:dyDescent="0.3">
      <c r="AA420" s="29"/>
    </row>
    <row r="421" spans="27:27" x14ac:dyDescent="0.3">
      <c r="AA421" s="29"/>
    </row>
    <row r="422" spans="27:27" x14ac:dyDescent="0.3">
      <c r="AA422" s="29"/>
    </row>
    <row r="423" spans="27:27" x14ac:dyDescent="0.3">
      <c r="AA423" s="29"/>
    </row>
    <row r="424" spans="27:27" x14ac:dyDescent="0.3">
      <c r="AA424" s="29"/>
    </row>
    <row r="425" spans="27:27" x14ac:dyDescent="0.3">
      <c r="AA425" s="29"/>
    </row>
    <row r="426" spans="27:27" x14ac:dyDescent="0.3">
      <c r="AA426" s="29"/>
    </row>
    <row r="427" spans="27:27" x14ac:dyDescent="0.3">
      <c r="AA427" s="29"/>
    </row>
    <row r="428" spans="27:27" x14ac:dyDescent="0.3">
      <c r="AA428" s="29"/>
    </row>
    <row r="429" spans="27:27" x14ac:dyDescent="0.3">
      <c r="AA429" s="29"/>
    </row>
    <row r="430" spans="27:27" x14ac:dyDescent="0.3">
      <c r="AA430" s="29"/>
    </row>
    <row r="431" spans="27:27" x14ac:dyDescent="0.3">
      <c r="AA431" s="29"/>
    </row>
    <row r="432" spans="27:27" x14ac:dyDescent="0.3">
      <c r="AA432" s="29"/>
    </row>
    <row r="433" spans="27:27" x14ac:dyDescent="0.3">
      <c r="AA433" s="29"/>
    </row>
    <row r="434" spans="27:27" x14ac:dyDescent="0.3">
      <c r="AA434" s="29"/>
    </row>
    <row r="435" spans="27:27" x14ac:dyDescent="0.3">
      <c r="AA435" s="29"/>
    </row>
    <row r="436" spans="27:27" x14ac:dyDescent="0.3">
      <c r="AA436" s="29"/>
    </row>
    <row r="437" spans="27:27" x14ac:dyDescent="0.3">
      <c r="AA437" s="29"/>
    </row>
    <row r="438" spans="27:27" x14ac:dyDescent="0.3">
      <c r="AA438" s="29"/>
    </row>
    <row r="439" spans="27:27" x14ac:dyDescent="0.3">
      <c r="AA439" s="29"/>
    </row>
    <row r="440" spans="27:27" x14ac:dyDescent="0.3">
      <c r="AA440" s="29"/>
    </row>
    <row r="441" spans="27:27" x14ac:dyDescent="0.3">
      <c r="AA441" s="29"/>
    </row>
    <row r="442" spans="27:27" x14ac:dyDescent="0.3">
      <c r="AA442" s="29"/>
    </row>
    <row r="443" spans="27:27" x14ac:dyDescent="0.3">
      <c r="AA443" s="29"/>
    </row>
    <row r="444" spans="27:27" x14ac:dyDescent="0.3">
      <c r="AA444" s="29"/>
    </row>
    <row r="445" spans="27:27" x14ac:dyDescent="0.3">
      <c r="AA445" s="29"/>
    </row>
    <row r="446" spans="27:27" x14ac:dyDescent="0.3">
      <c r="AA446" s="29"/>
    </row>
    <row r="447" spans="27:27" x14ac:dyDescent="0.3">
      <c r="AA447" s="29"/>
    </row>
    <row r="448" spans="27:27" x14ac:dyDescent="0.3">
      <c r="AA448" s="29"/>
    </row>
    <row r="449" spans="27:27" x14ac:dyDescent="0.3">
      <c r="AA449" s="29"/>
    </row>
    <row r="450" spans="27:27" x14ac:dyDescent="0.3">
      <c r="AA450" s="29"/>
    </row>
    <row r="451" spans="27:27" x14ac:dyDescent="0.3">
      <c r="AA451" s="29"/>
    </row>
    <row r="452" spans="27:27" x14ac:dyDescent="0.3">
      <c r="AA452" s="29"/>
    </row>
    <row r="453" spans="27:27" x14ac:dyDescent="0.3">
      <c r="AA453" s="29"/>
    </row>
    <row r="454" spans="27:27" x14ac:dyDescent="0.3">
      <c r="AA454" s="29"/>
    </row>
    <row r="455" spans="27:27" x14ac:dyDescent="0.3">
      <c r="AA455" s="29"/>
    </row>
    <row r="456" spans="27:27" x14ac:dyDescent="0.3">
      <c r="AA456" s="29"/>
    </row>
    <row r="457" spans="27:27" x14ac:dyDescent="0.3">
      <c r="AA457" s="29"/>
    </row>
    <row r="458" spans="27:27" x14ac:dyDescent="0.3">
      <c r="AA458" s="29"/>
    </row>
    <row r="459" spans="27:27" x14ac:dyDescent="0.3">
      <c r="AA459" s="29"/>
    </row>
    <row r="460" spans="27:27" x14ac:dyDescent="0.3">
      <c r="AA460" s="29"/>
    </row>
    <row r="461" spans="27:27" x14ac:dyDescent="0.3">
      <c r="AA461" s="29"/>
    </row>
    <row r="462" spans="27:27" x14ac:dyDescent="0.3">
      <c r="AA462" s="29"/>
    </row>
    <row r="463" spans="27:27" x14ac:dyDescent="0.3">
      <c r="AA463" s="29"/>
    </row>
    <row r="464" spans="27:27" x14ac:dyDescent="0.3">
      <c r="AA464" s="29"/>
    </row>
    <row r="465" spans="27:27" x14ac:dyDescent="0.3">
      <c r="AA465" s="29"/>
    </row>
    <row r="466" spans="27:27" x14ac:dyDescent="0.3">
      <c r="AA466" s="29"/>
    </row>
    <row r="467" spans="27:27" x14ac:dyDescent="0.3">
      <c r="AA467" s="29"/>
    </row>
    <row r="468" spans="27:27" x14ac:dyDescent="0.3">
      <c r="AA468" s="29"/>
    </row>
    <row r="469" spans="27:27" x14ac:dyDescent="0.3">
      <c r="AA469" s="29"/>
    </row>
    <row r="470" spans="27:27" x14ac:dyDescent="0.3">
      <c r="AA470" s="29"/>
    </row>
    <row r="471" spans="27:27" x14ac:dyDescent="0.3">
      <c r="AA471" s="29"/>
    </row>
    <row r="472" spans="27:27" x14ac:dyDescent="0.3">
      <c r="AA472" s="29"/>
    </row>
    <row r="473" spans="27:27" x14ac:dyDescent="0.3">
      <c r="AA473" s="29"/>
    </row>
    <row r="474" spans="27:27" x14ac:dyDescent="0.3">
      <c r="AA474" s="29"/>
    </row>
    <row r="475" spans="27:27" x14ac:dyDescent="0.3">
      <c r="AA475" s="29"/>
    </row>
    <row r="476" spans="27:27" x14ac:dyDescent="0.3">
      <c r="AA476" s="29"/>
    </row>
    <row r="477" spans="27:27" x14ac:dyDescent="0.3">
      <c r="AA477" s="29"/>
    </row>
    <row r="478" spans="27:27" x14ac:dyDescent="0.3">
      <c r="AA478" s="29"/>
    </row>
    <row r="479" spans="27:27" x14ac:dyDescent="0.3">
      <c r="AA479" s="29"/>
    </row>
    <row r="480" spans="27:27" x14ac:dyDescent="0.3">
      <c r="AA480" s="29"/>
    </row>
    <row r="481" spans="27:27" x14ac:dyDescent="0.3">
      <c r="AA481" s="29"/>
    </row>
    <row r="482" spans="27:27" x14ac:dyDescent="0.3">
      <c r="AA482" s="29"/>
    </row>
    <row r="483" spans="27:27" x14ac:dyDescent="0.3">
      <c r="AA483" s="29"/>
    </row>
    <row r="484" spans="27:27" x14ac:dyDescent="0.3">
      <c r="AA484" s="29"/>
    </row>
    <row r="485" spans="27:27" x14ac:dyDescent="0.3">
      <c r="AA485" s="29"/>
    </row>
    <row r="486" spans="27:27" x14ac:dyDescent="0.3">
      <c r="AA486" s="29"/>
    </row>
    <row r="487" spans="27:27" x14ac:dyDescent="0.3">
      <c r="AA487" s="29"/>
    </row>
    <row r="488" spans="27:27" x14ac:dyDescent="0.3">
      <c r="AA488" s="29"/>
    </row>
    <row r="489" spans="27:27" x14ac:dyDescent="0.3">
      <c r="AA489" s="29"/>
    </row>
    <row r="490" spans="27:27" x14ac:dyDescent="0.3">
      <c r="AA490" s="29"/>
    </row>
    <row r="491" spans="27:27" x14ac:dyDescent="0.3">
      <c r="AA491" s="29"/>
    </row>
    <row r="492" spans="27:27" x14ac:dyDescent="0.3">
      <c r="AA492" s="29"/>
    </row>
    <row r="493" spans="27:27" x14ac:dyDescent="0.3">
      <c r="AA493" s="29"/>
    </row>
    <row r="494" spans="27:27" x14ac:dyDescent="0.3">
      <c r="AA494" s="29"/>
    </row>
    <row r="495" spans="27:27" x14ac:dyDescent="0.3">
      <c r="AA495" s="29"/>
    </row>
    <row r="496" spans="27:27" x14ac:dyDescent="0.3">
      <c r="AA496" s="29"/>
    </row>
    <row r="497" spans="27:27" x14ac:dyDescent="0.3">
      <c r="AA497" s="29"/>
    </row>
    <row r="498" spans="27:27" x14ac:dyDescent="0.3">
      <c r="AA498" s="29"/>
    </row>
    <row r="499" spans="27:27" x14ac:dyDescent="0.3">
      <c r="AA499" s="29"/>
    </row>
    <row r="500" spans="27:27" x14ac:dyDescent="0.3">
      <c r="AA500" s="29"/>
    </row>
    <row r="501" spans="27:27" x14ac:dyDescent="0.3">
      <c r="AA501" s="29"/>
    </row>
    <row r="502" spans="27:27" x14ac:dyDescent="0.3">
      <c r="AA502" s="29"/>
    </row>
    <row r="503" spans="27:27" x14ac:dyDescent="0.3">
      <c r="AA503" s="29"/>
    </row>
    <row r="504" spans="27:27" x14ac:dyDescent="0.3">
      <c r="AA504" s="29"/>
    </row>
    <row r="505" spans="27:27" x14ac:dyDescent="0.3">
      <c r="AA505" s="29"/>
    </row>
    <row r="506" spans="27:27" x14ac:dyDescent="0.3">
      <c r="AA506" s="29"/>
    </row>
    <row r="507" spans="27:27" x14ac:dyDescent="0.3">
      <c r="AA507" s="29"/>
    </row>
    <row r="508" spans="27:27" x14ac:dyDescent="0.3">
      <c r="AA508" s="29"/>
    </row>
    <row r="509" spans="27:27" x14ac:dyDescent="0.3">
      <c r="AA509" s="29"/>
    </row>
    <row r="510" spans="27:27" x14ac:dyDescent="0.3">
      <c r="AA510" s="29"/>
    </row>
    <row r="511" spans="27:27" x14ac:dyDescent="0.3">
      <c r="AA511" s="29"/>
    </row>
    <row r="512" spans="27:27" x14ac:dyDescent="0.3">
      <c r="AA512" s="29"/>
    </row>
    <row r="513" spans="27:27" x14ac:dyDescent="0.3">
      <c r="AA513" s="29"/>
    </row>
    <row r="514" spans="27:27" x14ac:dyDescent="0.3">
      <c r="AA514" s="29"/>
    </row>
    <row r="515" spans="27:27" x14ac:dyDescent="0.3">
      <c r="AA515" s="29"/>
    </row>
    <row r="516" spans="27:27" x14ac:dyDescent="0.3">
      <c r="AA516" s="29"/>
    </row>
    <row r="517" spans="27:27" x14ac:dyDescent="0.3">
      <c r="AA517" s="29"/>
    </row>
    <row r="518" spans="27:27" x14ac:dyDescent="0.3">
      <c r="AA518" s="29"/>
    </row>
    <row r="519" spans="27:27" x14ac:dyDescent="0.3">
      <c r="AA519" s="29"/>
    </row>
    <row r="520" spans="27:27" x14ac:dyDescent="0.3">
      <c r="AA520" s="29"/>
    </row>
    <row r="521" spans="27:27" x14ac:dyDescent="0.3">
      <c r="AA521" s="29"/>
    </row>
    <row r="522" spans="27:27" x14ac:dyDescent="0.3">
      <c r="AA522" s="29"/>
    </row>
    <row r="523" spans="27:27" x14ac:dyDescent="0.3">
      <c r="AA523" s="29"/>
    </row>
    <row r="524" spans="27:27" x14ac:dyDescent="0.3">
      <c r="AA524" s="29"/>
    </row>
    <row r="525" spans="27:27" x14ac:dyDescent="0.3">
      <c r="AA525" s="29"/>
    </row>
    <row r="526" spans="27:27" x14ac:dyDescent="0.3">
      <c r="AA526" s="29"/>
    </row>
    <row r="527" spans="27:27" x14ac:dyDescent="0.3">
      <c r="AA527" s="29"/>
    </row>
    <row r="528" spans="27:27" x14ac:dyDescent="0.3">
      <c r="AA528" s="29"/>
    </row>
    <row r="529" spans="27:27" x14ac:dyDescent="0.3">
      <c r="AA529" s="29"/>
    </row>
    <row r="530" spans="27:27" x14ac:dyDescent="0.3">
      <c r="AA530" s="29"/>
    </row>
    <row r="531" spans="27:27" x14ac:dyDescent="0.3">
      <c r="AA531" s="29"/>
    </row>
    <row r="532" spans="27:27" x14ac:dyDescent="0.3">
      <c r="AA532" s="29"/>
    </row>
    <row r="533" spans="27:27" x14ac:dyDescent="0.3">
      <c r="AA533" s="29"/>
    </row>
    <row r="534" spans="27:27" x14ac:dyDescent="0.3">
      <c r="AA534" s="29"/>
    </row>
    <row r="535" spans="27:27" x14ac:dyDescent="0.3">
      <c r="AA535" s="29"/>
    </row>
    <row r="536" spans="27:27" x14ac:dyDescent="0.3">
      <c r="AA536" s="29"/>
    </row>
    <row r="537" spans="27:27" x14ac:dyDescent="0.3">
      <c r="AA537" s="29"/>
    </row>
    <row r="538" spans="27:27" x14ac:dyDescent="0.3">
      <c r="AA538" s="29"/>
    </row>
    <row r="539" spans="27:27" x14ac:dyDescent="0.3">
      <c r="AA539" s="29"/>
    </row>
    <row r="540" spans="27:27" x14ac:dyDescent="0.3">
      <c r="AA540" s="29"/>
    </row>
    <row r="541" spans="27:27" x14ac:dyDescent="0.3">
      <c r="AA541" s="29"/>
    </row>
    <row r="542" spans="27:27" x14ac:dyDescent="0.3">
      <c r="AA542" s="29"/>
    </row>
    <row r="543" spans="27:27" x14ac:dyDescent="0.3">
      <c r="AA543" s="29"/>
    </row>
    <row r="544" spans="27:27" x14ac:dyDescent="0.3">
      <c r="AA544" s="29"/>
    </row>
    <row r="545" spans="27:27" x14ac:dyDescent="0.3">
      <c r="AA545" s="29"/>
    </row>
    <row r="546" spans="27:27" x14ac:dyDescent="0.3">
      <c r="AA546" s="29"/>
    </row>
    <row r="547" spans="27:27" x14ac:dyDescent="0.3">
      <c r="AA547" s="29"/>
    </row>
    <row r="548" spans="27:27" x14ac:dyDescent="0.3">
      <c r="AA548" s="29"/>
    </row>
    <row r="549" spans="27:27" x14ac:dyDescent="0.3">
      <c r="AA549" s="29"/>
    </row>
    <row r="550" spans="27:27" x14ac:dyDescent="0.3">
      <c r="AA550" s="29"/>
    </row>
    <row r="551" spans="27:27" x14ac:dyDescent="0.3">
      <c r="AA551" s="29"/>
    </row>
    <row r="552" spans="27:27" x14ac:dyDescent="0.3">
      <c r="AA552" s="29"/>
    </row>
    <row r="553" spans="27:27" x14ac:dyDescent="0.3">
      <c r="AA553" s="29"/>
    </row>
    <row r="554" spans="27:27" x14ac:dyDescent="0.3">
      <c r="AA554" s="29"/>
    </row>
    <row r="555" spans="27:27" x14ac:dyDescent="0.3">
      <c r="AA555" s="29"/>
    </row>
    <row r="556" spans="27:27" x14ac:dyDescent="0.3">
      <c r="AA556" s="29"/>
    </row>
    <row r="557" spans="27:27" x14ac:dyDescent="0.3">
      <c r="AA557" s="29"/>
    </row>
    <row r="558" spans="27:27" x14ac:dyDescent="0.3">
      <c r="AA558" s="29"/>
    </row>
    <row r="559" spans="27:27" x14ac:dyDescent="0.3">
      <c r="AA559" s="29"/>
    </row>
    <row r="560" spans="27:27" x14ac:dyDescent="0.3">
      <c r="AA560" s="29"/>
    </row>
    <row r="561" spans="27:27" x14ac:dyDescent="0.3">
      <c r="AA561" s="29"/>
    </row>
    <row r="562" spans="27:27" x14ac:dyDescent="0.3">
      <c r="AA562" s="29"/>
    </row>
    <row r="563" spans="27:27" x14ac:dyDescent="0.3">
      <c r="AA563" s="29"/>
    </row>
    <row r="564" spans="27:27" x14ac:dyDescent="0.3">
      <c r="AA564" s="29"/>
    </row>
    <row r="565" spans="27:27" x14ac:dyDescent="0.3">
      <c r="AA565" s="29"/>
    </row>
    <row r="566" spans="27:27" x14ac:dyDescent="0.3">
      <c r="AA566" s="29"/>
    </row>
    <row r="567" spans="27:27" x14ac:dyDescent="0.3">
      <c r="AA567" s="29"/>
    </row>
    <row r="568" spans="27:27" x14ac:dyDescent="0.3">
      <c r="AA568" s="29"/>
    </row>
    <row r="569" spans="27:27" x14ac:dyDescent="0.3">
      <c r="AA569" s="29"/>
    </row>
    <row r="570" spans="27:27" x14ac:dyDescent="0.3">
      <c r="AA570" s="29"/>
    </row>
    <row r="571" spans="27:27" x14ac:dyDescent="0.3">
      <c r="AA571" s="29"/>
    </row>
    <row r="572" spans="27:27" x14ac:dyDescent="0.3">
      <c r="AA572" s="29"/>
    </row>
    <row r="573" spans="27:27" x14ac:dyDescent="0.3">
      <c r="AA573" s="29"/>
    </row>
    <row r="574" spans="27:27" x14ac:dyDescent="0.3">
      <c r="AA574" s="29"/>
    </row>
    <row r="575" spans="27:27" x14ac:dyDescent="0.3">
      <c r="AA575" s="29"/>
    </row>
    <row r="576" spans="27:27" x14ac:dyDescent="0.3">
      <c r="AA576" s="29"/>
    </row>
    <row r="577" spans="27:27" x14ac:dyDescent="0.3">
      <c r="AA577" s="29"/>
    </row>
    <row r="578" spans="27:27" x14ac:dyDescent="0.3">
      <c r="AA578" s="29"/>
    </row>
    <row r="579" spans="27:27" x14ac:dyDescent="0.3">
      <c r="AA579" s="29"/>
    </row>
    <row r="580" spans="27:27" x14ac:dyDescent="0.3">
      <c r="AA580" s="29"/>
    </row>
    <row r="581" spans="27:27" x14ac:dyDescent="0.3">
      <c r="AA581" s="29"/>
    </row>
    <row r="582" spans="27:27" x14ac:dyDescent="0.3">
      <c r="AA582" s="29"/>
    </row>
    <row r="583" spans="27:27" x14ac:dyDescent="0.3">
      <c r="AA583" s="29"/>
    </row>
    <row r="584" spans="27:27" x14ac:dyDescent="0.3">
      <c r="AA584" s="29"/>
    </row>
    <row r="585" spans="27:27" x14ac:dyDescent="0.3">
      <c r="AA585" s="29"/>
    </row>
    <row r="586" spans="27:27" x14ac:dyDescent="0.3">
      <c r="AA586" s="29"/>
    </row>
    <row r="587" spans="27:27" x14ac:dyDescent="0.3">
      <c r="AA587" s="29"/>
    </row>
    <row r="588" spans="27:27" x14ac:dyDescent="0.3">
      <c r="AA588" s="29"/>
    </row>
    <row r="589" spans="27:27" x14ac:dyDescent="0.3">
      <c r="AA589" s="29"/>
    </row>
    <row r="590" spans="27:27" x14ac:dyDescent="0.3">
      <c r="AA590" s="29"/>
    </row>
    <row r="591" spans="27:27" x14ac:dyDescent="0.3">
      <c r="AA591" s="29"/>
    </row>
    <row r="592" spans="27:27" x14ac:dyDescent="0.3">
      <c r="AA592" s="29"/>
    </row>
    <row r="593" spans="27:27" x14ac:dyDescent="0.3">
      <c r="AA593" s="29"/>
    </row>
    <row r="594" spans="27:27" x14ac:dyDescent="0.3">
      <c r="AA594" s="29"/>
    </row>
    <row r="595" spans="27:27" x14ac:dyDescent="0.3">
      <c r="AA595" s="29"/>
    </row>
    <row r="596" spans="27:27" x14ac:dyDescent="0.3">
      <c r="AA596" s="29"/>
    </row>
    <row r="597" spans="27:27" x14ac:dyDescent="0.3">
      <c r="AA597" s="29"/>
    </row>
    <row r="598" spans="27:27" x14ac:dyDescent="0.3">
      <c r="AA598" s="29"/>
    </row>
    <row r="599" spans="27:27" x14ac:dyDescent="0.3">
      <c r="AA599" s="29"/>
    </row>
    <row r="600" spans="27:27" x14ac:dyDescent="0.3">
      <c r="AA600" s="29"/>
    </row>
    <row r="601" spans="27:27" x14ac:dyDescent="0.3">
      <c r="AA601" s="29"/>
    </row>
    <row r="602" spans="27:27" x14ac:dyDescent="0.3">
      <c r="AA602" s="29"/>
    </row>
    <row r="603" spans="27:27" x14ac:dyDescent="0.3">
      <c r="AA603" s="29"/>
    </row>
    <row r="604" spans="27:27" x14ac:dyDescent="0.3">
      <c r="AA604" s="29"/>
    </row>
    <row r="605" spans="27:27" x14ac:dyDescent="0.3">
      <c r="AA605" s="29"/>
    </row>
    <row r="606" spans="27:27" x14ac:dyDescent="0.3">
      <c r="AA606" s="29"/>
    </row>
    <row r="607" spans="27:27" x14ac:dyDescent="0.3">
      <c r="AA607" s="29"/>
    </row>
    <row r="608" spans="27:27" x14ac:dyDescent="0.3">
      <c r="AA608" s="29"/>
    </row>
    <row r="609" spans="27:27" x14ac:dyDescent="0.3">
      <c r="AA609" s="29"/>
    </row>
    <row r="610" spans="27:27" x14ac:dyDescent="0.3">
      <c r="AA610" s="29"/>
    </row>
    <row r="611" spans="27:27" x14ac:dyDescent="0.3">
      <c r="AA611" s="29"/>
    </row>
    <row r="612" spans="27:27" x14ac:dyDescent="0.3">
      <c r="AA612" s="29"/>
    </row>
    <row r="613" spans="27:27" x14ac:dyDescent="0.3">
      <c r="AA613" s="29"/>
    </row>
    <row r="614" spans="27:27" x14ac:dyDescent="0.3">
      <c r="AA614" s="29"/>
    </row>
    <row r="615" spans="27:27" x14ac:dyDescent="0.3">
      <c r="AA615" s="29"/>
    </row>
    <row r="616" spans="27:27" x14ac:dyDescent="0.3">
      <c r="AA616" s="29"/>
    </row>
    <row r="617" spans="27:27" x14ac:dyDescent="0.3">
      <c r="AA617" s="29"/>
    </row>
    <row r="618" spans="27:27" x14ac:dyDescent="0.3">
      <c r="AA618" s="29"/>
    </row>
    <row r="619" spans="27:27" x14ac:dyDescent="0.3">
      <c r="AA619" s="29"/>
    </row>
    <row r="620" spans="27:27" x14ac:dyDescent="0.3">
      <c r="AA620" s="29"/>
    </row>
    <row r="621" spans="27:27" x14ac:dyDescent="0.3">
      <c r="AA621" s="29"/>
    </row>
    <row r="622" spans="27:27" x14ac:dyDescent="0.3">
      <c r="AA622" s="29"/>
    </row>
    <row r="623" spans="27:27" x14ac:dyDescent="0.3">
      <c r="AA623" s="29"/>
    </row>
    <row r="624" spans="27:27" x14ac:dyDescent="0.3">
      <c r="AA624" s="29"/>
    </row>
    <row r="625" spans="27:27" x14ac:dyDescent="0.3">
      <c r="AA625" s="29"/>
    </row>
    <row r="626" spans="27:27" x14ac:dyDescent="0.3">
      <c r="AA626" s="29"/>
    </row>
    <row r="627" spans="27:27" x14ac:dyDescent="0.3">
      <c r="AA627" s="29"/>
    </row>
    <row r="628" spans="27:27" x14ac:dyDescent="0.3">
      <c r="AA628" s="29"/>
    </row>
    <row r="629" spans="27:27" x14ac:dyDescent="0.3">
      <c r="AA629" s="29"/>
    </row>
    <row r="630" spans="27:27" x14ac:dyDescent="0.3">
      <c r="AA630" s="29"/>
    </row>
    <row r="631" spans="27:27" x14ac:dyDescent="0.3">
      <c r="AA631" s="29"/>
    </row>
    <row r="632" spans="27:27" x14ac:dyDescent="0.3">
      <c r="AA632" s="29"/>
    </row>
    <row r="633" spans="27:27" x14ac:dyDescent="0.3">
      <c r="AA633" s="29"/>
    </row>
    <row r="634" spans="27:27" x14ac:dyDescent="0.3">
      <c r="AA634" s="29"/>
    </row>
    <row r="635" spans="27:27" x14ac:dyDescent="0.3">
      <c r="AA635" s="29"/>
    </row>
    <row r="636" spans="27:27" x14ac:dyDescent="0.3">
      <c r="AA636" s="29"/>
    </row>
    <row r="637" spans="27:27" x14ac:dyDescent="0.3">
      <c r="AA637" s="29"/>
    </row>
    <row r="638" spans="27:27" x14ac:dyDescent="0.3">
      <c r="AA638" s="29"/>
    </row>
    <row r="639" spans="27:27" x14ac:dyDescent="0.3">
      <c r="AA639" s="29"/>
    </row>
    <row r="640" spans="27:27" x14ac:dyDescent="0.3">
      <c r="AA640" s="29"/>
    </row>
    <row r="641" spans="27:27" x14ac:dyDescent="0.3">
      <c r="AA641" s="29"/>
    </row>
    <row r="642" spans="27:27" x14ac:dyDescent="0.3">
      <c r="AA642" s="29"/>
    </row>
    <row r="643" spans="27:27" x14ac:dyDescent="0.3">
      <c r="AA643" s="29"/>
    </row>
    <row r="644" spans="27:27" x14ac:dyDescent="0.3">
      <c r="AA644" s="29"/>
    </row>
    <row r="645" spans="27:27" x14ac:dyDescent="0.3">
      <c r="AA645" s="29"/>
    </row>
    <row r="646" spans="27:27" x14ac:dyDescent="0.3">
      <c r="AA646" s="29"/>
    </row>
    <row r="647" spans="27:27" x14ac:dyDescent="0.3">
      <c r="AA647" s="29"/>
    </row>
    <row r="648" spans="27:27" x14ac:dyDescent="0.3">
      <c r="AA648" s="29"/>
    </row>
    <row r="649" spans="27:27" x14ac:dyDescent="0.3">
      <c r="AA649" s="29"/>
    </row>
    <row r="650" spans="27:27" x14ac:dyDescent="0.3">
      <c r="AA650" s="29"/>
    </row>
    <row r="651" spans="27:27" x14ac:dyDescent="0.3">
      <c r="AA651" s="29"/>
    </row>
    <row r="652" spans="27:27" x14ac:dyDescent="0.3">
      <c r="AA652" s="29"/>
    </row>
    <row r="653" spans="27:27" x14ac:dyDescent="0.3">
      <c r="AA653" s="29"/>
    </row>
    <row r="654" spans="27:27" x14ac:dyDescent="0.3">
      <c r="AA654" s="29"/>
    </row>
    <row r="655" spans="27:27" x14ac:dyDescent="0.3">
      <c r="AA655" s="29"/>
    </row>
    <row r="656" spans="27:27" x14ac:dyDescent="0.3">
      <c r="AA656" s="29"/>
    </row>
    <row r="657" spans="27:27" x14ac:dyDescent="0.3">
      <c r="AA657" s="29"/>
    </row>
    <row r="658" spans="27:27" x14ac:dyDescent="0.3">
      <c r="AA658" s="29"/>
    </row>
    <row r="659" spans="27:27" x14ac:dyDescent="0.3">
      <c r="AA659" s="29"/>
    </row>
    <row r="660" spans="27:27" x14ac:dyDescent="0.3">
      <c r="AA660" s="29"/>
    </row>
    <row r="661" spans="27:27" x14ac:dyDescent="0.3">
      <c r="AA661" s="29"/>
    </row>
    <row r="662" spans="27:27" x14ac:dyDescent="0.3">
      <c r="AA662" s="29"/>
    </row>
    <row r="663" spans="27:27" x14ac:dyDescent="0.3">
      <c r="AA663" s="29"/>
    </row>
    <row r="664" spans="27:27" x14ac:dyDescent="0.3">
      <c r="AA664" s="29"/>
    </row>
    <row r="665" spans="27:27" x14ac:dyDescent="0.3">
      <c r="AA665" s="29"/>
    </row>
    <row r="666" spans="27:27" x14ac:dyDescent="0.3">
      <c r="AA666" s="29"/>
    </row>
    <row r="667" spans="27:27" x14ac:dyDescent="0.3">
      <c r="AA667" s="29"/>
    </row>
    <row r="668" spans="27:27" x14ac:dyDescent="0.3">
      <c r="AA668" s="29"/>
    </row>
    <row r="669" spans="27:27" x14ac:dyDescent="0.3">
      <c r="AA669" s="29"/>
    </row>
    <row r="670" spans="27:27" x14ac:dyDescent="0.3">
      <c r="AA670" s="29"/>
    </row>
    <row r="671" spans="27:27" x14ac:dyDescent="0.3">
      <c r="AA671" s="29"/>
    </row>
    <row r="672" spans="27:27" x14ac:dyDescent="0.3">
      <c r="AA672" s="29"/>
    </row>
    <row r="673" spans="27:27" x14ac:dyDescent="0.3">
      <c r="AA673" s="29"/>
    </row>
    <row r="674" spans="27:27" x14ac:dyDescent="0.3">
      <c r="AA674" s="29"/>
    </row>
    <row r="675" spans="27:27" x14ac:dyDescent="0.3">
      <c r="AA675" s="29"/>
    </row>
    <row r="676" spans="27:27" x14ac:dyDescent="0.3">
      <c r="AA676" s="29"/>
    </row>
    <row r="677" spans="27:27" x14ac:dyDescent="0.3">
      <c r="AA677" s="29"/>
    </row>
    <row r="678" spans="27:27" x14ac:dyDescent="0.3">
      <c r="AA678" s="29"/>
    </row>
    <row r="679" spans="27:27" x14ac:dyDescent="0.3">
      <c r="AA679" s="29"/>
    </row>
    <row r="680" spans="27:27" x14ac:dyDescent="0.3">
      <c r="AA680" s="29"/>
    </row>
    <row r="681" spans="27:27" x14ac:dyDescent="0.3">
      <c r="AA681" s="29"/>
    </row>
    <row r="682" spans="27:27" x14ac:dyDescent="0.3">
      <c r="AA682" s="29"/>
    </row>
    <row r="683" spans="27:27" x14ac:dyDescent="0.3">
      <c r="AA683" s="29"/>
    </row>
    <row r="684" spans="27:27" x14ac:dyDescent="0.3">
      <c r="AA684" s="29"/>
    </row>
    <row r="685" spans="27:27" x14ac:dyDescent="0.3">
      <c r="AA685" s="29"/>
    </row>
    <row r="686" spans="27:27" x14ac:dyDescent="0.3">
      <c r="AA686" s="29"/>
    </row>
    <row r="687" spans="27:27" x14ac:dyDescent="0.3">
      <c r="AA687" s="29"/>
    </row>
    <row r="688" spans="27:27" x14ac:dyDescent="0.3">
      <c r="AA688" s="29"/>
    </row>
    <row r="689" spans="27:27" x14ac:dyDescent="0.3">
      <c r="AA689" s="29"/>
    </row>
    <row r="690" spans="27:27" x14ac:dyDescent="0.3">
      <c r="AA690" s="29"/>
    </row>
    <row r="691" spans="27:27" x14ac:dyDescent="0.3">
      <c r="AA691" s="29"/>
    </row>
    <row r="692" spans="27:27" x14ac:dyDescent="0.3">
      <c r="AA692" s="29"/>
    </row>
    <row r="693" spans="27:27" x14ac:dyDescent="0.3">
      <c r="AA693" s="29"/>
    </row>
    <row r="694" spans="27:27" x14ac:dyDescent="0.3">
      <c r="AA694" s="29"/>
    </row>
    <row r="695" spans="27:27" x14ac:dyDescent="0.3">
      <c r="AA695" s="29"/>
    </row>
    <row r="696" spans="27:27" x14ac:dyDescent="0.3">
      <c r="AA696" s="29"/>
    </row>
    <row r="697" spans="27:27" x14ac:dyDescent="0.3">
      <c r="AA697" s="29"/>
    </row>
    <row r="698" spans="27:27" x14ac:dyDescent="0.3">
      <c r="AA698" s="29"/>
    </row>
    <row r="699" spans="27:27" x14ac:dyDescent="0.3">
      <c r="AA699" s="29"/>
    </row>
    <row r="700" spans="27:27" x14ac:dyDescent="0.3">
      <c r="AA700" s="29"/>
    </row>
    <row r="701" spans="27:27" x14ac:dyDescent="0.3">
      <c r="AA701" s="29"/>
    </row>
    <row r="702" spans="27:27" x14ac:dyDescent="0.3">
      <c r="AA702" s="29"/>
    </row>
    <row r="703" spans="27:27" x14ac:dyDescent="0.3">
      <c r="AA703" s="29"/>
    </row>
    <row r="704" spans="27:27" x14ac:dyDescent="0.3">
      <c r="AA704" s="29"/>
    </row>
    <row r="705" spans="27:27" x14ac:dyDescent="0.3">
      <c r="AA705" s="29"/>
    </row>
    <row r="706" spans="27:27" x14ac:dyDescent="0.3">
      <c r="AA706" s="29"/>
    </row>
    <row r="707" spans="27:27" x14ac:dyDescent="0.3">
      <c r="AA707" s="29"/>
    </row>
    <row r="708" spans="27:27" x14ac:dyDescent="0.3">
      <c r="AA708" s="29"/>
    </row>
    <row r="709" spans="27:27" x14ac:dyDescent="0.3">
      <c r="AA709" s="29"/>
    </row>
    <row r="710" spans="27:27" x14ac:dyDescent="0.3">
      <c r="AA710" s="29"/>
    </row>
    <row r="711" spans="27:27" x14ac:dyDescent="0.3">
      <c r="AA711" s="29"/>
    </row>
    <row r="712" spans="27:27" x14ac:dyDescent="0.3">
      <c r="AA712" s="29"/>
    </row>
    <row r="713" spans="27:27" x14ac:dyDescent="0.3">
      <c r="AA713" s="29"/>
    </row>
    <row r="714" spans="27:27" x14ac:dyDescent="0.3">
      <c r="AA714" s="29"/>
    </row>
    <row r="715" spans="27:27" x14ac:dyDescent="0.3">
      <c r="AA715" s="29"/>
    </row>
    <row r="716" spans="27:27" x14ac:dyDescent="0.3">
      <c r="AA716" s="29"/>
    </row>
    <row r="717" spans="27:27" x14ac:dyDescent="0.3">
      <c r="AA717" s="29"/>
    </row>
    <row r="718" spans="27:27" x14ac:dyDescent="0.3">
      <c r="AA718" s="29"/>
    </row>
    <row r="719" spans="27:27" x14ac:dyDescent="0.3">
      <c r="AA719" s="29"/>
    </row>
    <row r="720" spans="27:27" x14ac:dyDescent="0.3">
      <c r="AA720" s="29"/>
    </row>
    <row r="721" spans="27:27" x14ac:dyDescent="0.3">
      <c r="AA721" s="29"/>
    </row>
    <row r="722" spans="27:27" x14ac:dyDescent="0.3">
      <c r="AA722" s="29"/>
    </row>
    <row r="723" spans="27:27" x14ac:dyDescent="0.3">
      <c r="AA723" s="29"/>
    </row>
    <row r="724" spans="27:27" x14ac:dyDescent="0.3">
      <c r="AA724" s="29"/>
    </row>
    <row r="725" spans="27:27" x14ac:dyDescent="0.3">
      <c r="AA725" s="29"/>
    </row>
    <row r="726" spans="27:27" x14ac:dyDescent="0.3">
      <c r="AA726" s="29"/>
    </row>
    <row r="727" spans="27:27" x14ac:dyDescent="0.3">
      <c r="AA727" s="29"/>
    </row>
    <row r="728" spans="27:27" x14ac:dyDescent="0.3">
      <c r="AA728" s="29"/>
    </row>
    <row r="729" spans="27:27" x14ac:dyDescent="0.3">
      <c r="AA729" s="29"/>
    </row>
    <row r="730" spans="27:27" x14ac:dyDescent="0.3">
      <c r="AA730" s="29"/>
    </row>
    <row r="731" spans="27:27" x14ac:dyDescent="0.3">
      <c r="AA731" s="29"/>
    </row>
    <row r="732" spans="27:27" x14ac:dyDescent="0.3">
      <c r="AA732" s="29"/>
    </row>
    <row r="733" spans="27:27" x14ac:dyDescent="0.3">
      <c r="AA733" s="29"/>
    </row>
    <row r="734" spans="27:27" x14ac:dyDescent="0.3">
      <c r="AA734" s="29"/>
    </row>
    <row r="735" spans="27:27" x14ac:dyDescent="0.3">
      <c r="AA735" s="29"/>
    </row>
    <row r="736" spans="27:27" x14ac:dyDescent="0.3">
      <c r="AA736" s="29"/>
    </row>
    <row r="737" spans="27:27" x14ac:dyDescent="0.3">
      <c r="AA737" s="29"/>
    </row>
    <row r="738" spans="27:27" x14ac:dyDescent="0.3">
      <c r="AA738" s="29"/>
    </row>
    <row r="739" spans="27:27" x14ac:dyDescent="0.3">
      <c r="AA739" s="29"/>
    </row>
    <row r="740" spans="27:27" x14ac:dyDescent="0.3">
      <c r="AA740" s="29"/>
    </row>
    <row r="741" spans="27:27" x14ac:dyDescent="0.3">
      <c r="AA741" s="29"/>
    </row>
    <row r="742" spans="27:27" x14ac:dyDescent="0.3">
      <c r="AA742" s="29"/>
    </row>
    <row r="743" spans="27:27" x14ac:dyDescent="0.3">
      <c r="AA743" s="29"/>
    </row>
    <row r="744" spans="27:27" x14ac:dyDescent="0.3">
      <c r="AA744" s="29"/>
    </row>
    <row r="745" spans="27:27" x14ac:dyDescent="0.3">
      <c r="AA745" s="29"/>
    </row>
    <row r="746" spans="27:27" x14ac:dyDescent="0.3">
      <c r="AA746" s="29"/>
    </row>
    <row r="747" spans="27:27" x14ac:dyDescent="0.3">
      <c r="AA747" s="29"/>
    </row>
    <row r="748" spans="27:27" x14ac:dyDescent="0.3">
      <c r="AA748" s="29"/>
    </row>
    <row r="749" spans="27:27" x14ac:dyDescent="0.3">
      <c r="AA749" s="29"/>
    </row>
    <row r="750" spans="27:27" x14ac:dyDescent="0.3">
      <c r="AA750" s="29"/>
    </row>
    <row r="751" spans="27:27" x14ac:dyDescent="0.3">
      <c r="AA751" s="29"/>
    </row>
    <row r="752" spans="27:27" x14ac:dyDescent="0.3">
      <c r="AA752" s="29"/>
    </row>
    <row r="753" spans="27:27" x14ac:dyDescent="0.3">
      <c r="AA753" s="29"/>
    </row>
    <row r="754" spans="27:27" x14ac:dyDescent="0.3">
      <c r="AA754" s="29"/>
    </row>
    <row r="755" spans="27:27" x14ac:dyDescent="0.3">
      <c r="AA755" s="29"/>
    </row>
    <row r="756" spans="27:27" x14ac:dyDescent="0.3">
      <c r="AA756" s="29"/>
    </row>
    <row r="757" spans="27:27" x14ac:dyDescent="0.3">
      <c r="AA757" s="29"/>
    </row>
    <row r="758" spans="27:27" x14ac:dyDescent="0.3">
      <c r="AA758" s="29"/>
    </row>
    <row r="759" spans="27:27" x14ac:dyDescent="0.3">
      <c r="AA759" s="29"/>
    </row>
    <row r="760" spans="27:27" x14ac:dyDescent="0.3">
      <c r="AA760" s="29"/>
    </row>
    <row r="761" spans="27:27" x14ac:dyDescent="0.3">
      <c r="AA761" s="29"/>
    </row>
    <row r="762" spans="27:27" x14ac:dyDescent="0.3">
      <c r="AA762" s="29"/>
    </row>
    <row r="763" spans="27:27" x14ac:dyDescent="0.3">
      <c r="AA763" s="29"/>
    </row>
    <row r="764" spans="27:27" x14ac:dyDescent="0.3">
      <c r="AA764" s="29"/>
    </row>
    <row r="765" spans="27:27" x14ac:dyDescent="0.3">
      <c r="AA765" s="29"/>
    </row>
    <row r="766" spans="27:27" x14ac:dyDescent="0.3">
      <c r="AA766" s="29"/>
    </row>
    <row r="767" spans="27:27" x14ac:dyDescent="0.3">
      <c r="AA767" s="29"/>
    </row>
    <row r="768" spans="27:27" x14ac:dyDescent="0.3">
      <c r="AA768" s="29"/>
    </row>
    <row r="769" spans="27:27" x14ac:dyDescent="0.3">
      <c r="AA769" s="29"/>
    </row>
    <row r="770" spans="27:27" x14ac:dyDescent="0.3">
      <c r="AA770" s="29"/>
    </row>
    <row r="771" spans="27:27" x14ac:dyDescent="0.3">
      <c r="AA771" s="29"/>
    </row>
    <row r="772" spans="27:27" x14ac:dyDescent="0.3">
      <c r="AA772" s="29"/>
    </row>
    <row r="773" spans="27:27" x14ac:dyDescent="0.3">
      <c r="AA773" s="29"/>
    </row>
    <row r="774" spans="27:27" x14ac:dyDescent="0.3">
      <c r="AA774" s="29"/>
    </row>
    <row r="775" spans="27:27" x14ac:dyDescent="0.3">
      <c r="AA775" s="29"/>
    </row>
    <row r="776" spans="27:27" x14ac:dyDescent="0.3">
      <c r="AA776" s="29"/>
    </row>
    <row r="777" spans="27:27" x14ac:dyDescent="0.3">
      <c r="AA777" s="29"/>
    </row>
    <row r="778" spans="27:27" x14ac:dyDescent="0.3">
      <c r="AA778" s="29"/>
    </row>
    <row r="779" spans="27:27" x14ac:dyDescent="0.3">
      <c r="AA779" s="29"/>
    </row>
    <row r="780" spans="27:27" x14ac:dyDescent="0.3">
      <c r="AA780" s="29"/>
    </row>
    <row r="781" spans="27:27" x14ac:dyDescent="0.3">
      <c r="AA781" s="29"/>
    </row>
    <row r="782" spans="27:27" x14ac:dyDescent="0.3">
      <c r="AA782" s="29"/>
    </row>
    <row r="783" spans="27:27" x14ac:dyDescent="0.3">
      <c r="AA783" s="29"/>
    </row>
    <row r="784" spans="27:27" x14ac:dyDescent="0.3">
      <c r="AA784" s="29"/>
    </row>
    <row r="785" spans="27:27" x14ac:dyDescent="0.3">
      <c r="AA785" s="29"/>
    </row>
    <row r="786" spans="27:27" x14ac:dyDescent="0.3">
      <c r="AA786" s="29"/>
    </row>
    <row r="787" spans="27:27" x14ac:dyDescent="0.3">
      <c r="AA787" s="29"/>
    </row>
    <row r="788" spans="27:27" x14ac:dyDescent="0.3">
      <c r="AA788" s="29"/>
    </row>
    <row r="789" spans="27:27" x14ac:dyDescent="0.3">
      <c r="AA789" s="29"/>
    </row>
    <row r="790" spans="27:27" x14ac:dyDescent="0.3">
      <c r="AA790" s="29"/>
    </row>
    <row r="791" spans="27:27" x14ac:dyDescent="0.3">
      <c r="AA791" s="29"/>
    </row>
    <row r="792" spans="27:27" x14ac:dyDescent="0.3">
      <c r="AA792" s="29"/>
    </row>
    <row r="793" spans="27:27" x14ac:dyDescent="0.3">
      <c r="AA793" s="29"/>
    </row>
    <row r="794" spans="27:27" x14ac:dyDescent="0.3">
      <c r="AA794" s="29"/>
    </row>
    <row r="795" spans="27:27" x14ac:dyDescent="0.3">
      <c r="AA795" s="29"/>
    </row>
    <row r="796" spans="27:27" x14ac:dyDescent="0.3">
      <c r="AA796" s="29"/>
    </row>
    <row r="797" spans="27:27" x14ac:dyDescent="0.3">
      <c r="AA797" s="29"/>
    </row>
    <row r="798" spans="27:27" x14ac:dyDescent="0.3">
      <c r="AA798" s="29"/>
    </row>
    <row r="799" spans="27:27" x14ac:dyDescent="0.3">
      <c r="AA799" s="29"/>
    </row>
    <row r="800" spans="27:27" x14ac:dyDescent="0.3">
      <c r="AA800" s="29"/>
    </row>
    <row r="801" spans="27:27" x14ac:dyDescent="0.3">
      <c r="AA801" s="29"/>
    </row>
    <row r="802" spans="27:27" x14ac:dyDescent="0.3">
      <c r="AA802" s="29"/>
    </row>
    <row r="803" spans="27:27" x14ac:dyDescent="0.3">
      <c r="AA803" s="29"/>
    </row>
    <row r="804" spans="27:27" x14ac:dyDescent="0.3">
      <c r="AA804" s="29"/>
    </row>
    <row r="805" spans="27:27" x14ac:dyDescent="0.3">
      <c r="AA805" s="29"/>
    </row>
    <row r="806" spans="27:27" x14ac:dyDescent="0.3">
      <c r="AA806" s="29"/>
    </row>
    <row r="807" spans="27:27" x14ac:dyDescent="0.3">
      <c r="AA807" s="29"/>
    </row>
    <row r="808" spans="27:27" x14ac:dyDescent="0.3">
      <c r="AA808" s="29"/>
    </row>
    <row r="809" spans="27:27" x14ac:dyDescent="0.3">
      <c r="AA809" s="29"/>
    </row>
    <row r="810" spans="27:27" x14ac:dyDescent="0.3">
      <c r="AA810" s="29"/>
    </row>
    <row r="811" spans="27:27" x14ac:dyDescent="0.3">
      <c r="AA811" s="29"/>
    </row>
    <row r="812" spans="27:27" x14ac:dyDescent="0.3">
      <c r="AA812" s="29"/>
    </row>
    <row r="813" spans="27:27" x14ac:dyDescent="0.3">
      <c r="AA813" s="29"/>
    </row>
    <row r="814" spans="27:27" x14ac:dyDescent="0.3">
      <c r="AA814" s="29"/>
    </row>
    <row r="815" spans="27:27" x14ac:dyDescent="0.3">
      <c r="AA815" s="29"/>
    </row>
    <row r="816" spans="27:27" x14ac:dyDescent="0.3">
      <c r="AA816" s="29"/>
    </row>
    <row r="817" spans="27:27" x14ac:dyDescent="0.3">
      <c r="AA817" s="29"/>
    </row>
    <row r="818" spans="27:27" x14ac:dyDescent="0.3">
      <c r="AA818" s="29"/>
    </row>
    <row r="819" spans="27:27" x14ac:dyDescent="0.3">
      <c r="AA819" s="29"/>
    </row>
    <row r="820" spans="27:27" x14ac:dyDescent="0.3">
      <c r="AA820" s="29"/>
    </row>
    <row r="821" spans="27:27" x14ac:dyDescent="0.3">
      <c r="AA821" s="29"/>
    </row>
    <row r="822" spans="27:27" x14ac:dyDescent="0.3">
      <c r="AA822" s="29"/>
    </row>
    <row r="823" spans="27:27" x14ac:dyDescent="0.3">
      <c r="AA823" s="29"/>
    </row>
    <row r="824" spans="27:27" x14ac:dyDescent="0.3">
      <c r="AA824" s="29"/>
    </row>
    <row r="825" spans="27:27" x14ac:dyDescent="0.3">
      <c r="AA825" s="29"/>
    </row>
    <row r="826" spans="27:27" x14ac:dyDescent="0.3">
      <c r="AA826" s="29"/>
    </row>
    <row r="827" spans="27:27" x14ac:dyDescent="0.3">
      <c r="AA827" s="29"/>
    </row>
    <row r="828" spans="27:27" x14ac:dyDescent="0.3">
      <c r="AA828" s="29"/>
    </row>
    <row r="829" spans="27:27" x14ac:dyDescent="0.3">
      <c r="AA829" s="29"/>
    </row>
    <row r="830" spans="27:27" x14ac:dyDescent="0.3">
      <c r="AA830" s="29"/>
    </row>
    <row r="831" spans="27:27" x14ac:dyDescent="0.3">
      <c r="AA831" s="29"/>
    </row>
    <row r="832" spans="27:27" x14ac:dyDescent="0.3">
      <c r="AA832" s="29"/>
    </row>
    <row r="833" spans="27:27" x14ac:dyDescent="0.3">
      <c r="AA833" s="29"/>
    </row>
    <row r="834" spans="27:27" x14ac:dyDescent="0.3">
      <c r="AA834" s="29"/>
    </row>
    <row r="835" spans="27:27" x14ac:dyDescent="0.3">
      <c r="AA835" s="29"/>
    </row>
    <row r="836" spans="27:27" x14ac:dyDescent="0.3">
      <c r="AA836" s="29"/>
    </row>
    <row r="837" spans="27:27" x14ac:dyDescent="0.3">
      <c r="AA837" s="29"/>
    </row>
    <row r="838" spans="27:27" x14ac:dyDescent="0.3">
      <c r="AA838" s="29"/>
    </row>
    <row r="839" spans="27:27" x14ac:dyDescent="0.3">
      <c r="AA839" s="29"/>
    </row>
    <row r="840" spans="27:27" x14ac:dyDescent="0.3">
      <c r="AA840" s="29"/>
    </row>
    <row r="841" spans="27:27" x14ac:dyDescent="0.3">
      <c r="AA841" s="29"/>
    </row>
    <row r="842" spans="27:27" x14ac:dyDescent="0.3">
      <c r="AA842" s="29"/>
    </row>
    <row r="843" spans="27:27" x14ac:dyDescent="0.3">
      <c r="AA843" s="29"/>
    </row>
    <row r="844" spans="27:27" x14ac:dyDescent="0.3">
      <c r="AA844" s="29"/>
    </row>
    <row r="845" spans="27:27" x14ac:dyDescent="0.3">
      <c r="AA845" s="29"/>
    </row>
    <row r="846" spans="27:27" x14ac:dyDescent="0.3">
      <c r="AA846" s="29"/>
    </row>
    <row r="847" spans="27:27" x14ac:dyDescent="0.3">
      <c r="AA847" s="29"/>
    </row>
    <row r="848" spans="27:27" x14ac:dyDescent="0.3">
      <c r="AA848" s="29"/>
    </row>
    <row r="849" spans="27:27" x14ac:dyDescent="0.3">
      <c r="AA849" s="29"/>
    </row>
    <row r="850" spans="27:27" x14ac:dyDescent="0.3">
      <c r="AA850" s="29"/>
    </row>
    <row r="851" spans="27:27" x14ac:dyDescent="0.3">
      <c r="AA851" s="29"/>
    </row>
    <row r="852" spans="27:27" x14ac:dyDescent="0.3">
      <c r="AA852" s="29"/>
    </row>
    <row r="853" spans="27:27" x14ac:dyDescent="0.3">
      <c r="AA853" s="29"/>
    </row>
    <row r="854" spans="27:27" x14ac:dyDescent="0.3">
      <c r="AA854" s="29"/>
    </row>
    <row r="855" spans="27:27" x14ac:dyDescent="0.3">
      <c r="AA855" s="29"/>
    </row>
    <row r="856" spans="27:27" x14ac:dyDescent="0.3">
      <c r="AA856" s="29"/>
    </row>
    <row r="857" spans="27:27" x14ac:dyDescent="0.3">
      <c r="AA857" s="29"/>
    </row>
    <row r="858" spans="27:27" x14ac:dyDescent="0.3">
      <c r="AA858" s="29"/>
    </row>
    <row r="859" spans="27:27" x14ac:dyDescent="0.3">
      <c r="AA859" s="29"/>
    </row>
    <row r="860" spans="27:27" x14ac:dyDescent="0.3">
      <c r="AA860" s="29"/>
    </row>
    <row r="861" spans="27:27" x14ac:dyDescent="0.3">
      <c r="AA861" s="29"/>
    </row>
    <row r="862" spans="27:27" x14ac:dyDescent="0.3">
      <c r="AA862" s="29"/>
    </row>
    <row r="863" spans="27:27" x14ac:dyDescent="0.3">
      <c r="AA863" s="29"/>
    </row>
    <row r="864" spans="27:27" x14ac:dyDescent="0.3">
      <c r="AA864" s="29"/>
    </row>
    <row r="865" spans="27:27" x14ac:dyDescent="0.3">
      <c r="AA865" s="29"/>
    </row>
    <row r="866" spans="27:27" x14ac:dyDescent="0.3">
      <c r="AA866" s="29"/>
    </row>
    <row r="867" spans="27:27" x14ac:dyDescent="0.3">
      <c r="AA867" s="29"/>
    </row>
    <row r="868" spans="27:27" x14ac:dyDescent="0.3">
      <c r="AA868" s="29"/>
    </row>
    <row r="869" spans="27:27" x14ac:dyDescent="0.3">
      <c r="AA869" s="29"/>
    </row>
    <row r="870" spans="27:27" x14ac:dyDescent="0.3">
      <c r="AA870" s="29"/>
    </row>
    <row r="871" spans="27:27" x14ac:dyDescent="0.3">
      <c r="AA871" s="29"/>
    </row>
    <row r="872" spans="27:27" x14ac:dyDescent="0.3">
      <c r="AA872" s="29"/>
    </row>
    <row r="873" spans="27:27" x14ac:dyDescent="0.3">
      <c r="AA873" s="29"/>
    </row>
    <row r="874" spans="27:27" x14ac:dyDescent="0.3">
      <c r="AA874" s="29"/>
    </row>
    <row r="875" spans="27:27" x14ac:dyDescent="0.3">
      <c r="AA875" s="29"/>
    </row>
    <row r="876" spans="27:27" x14ac:dyDescent="0.3">
      <c r="AA876" s="29"/>
    </row>
    <row r="877" spans="27:27" x14ac:dyDescent="0.3">
      <c r="AA877" s="29"/>
    </row>
    <row r="878" spans="27:27" x14ac:dyDescent="0.3">
      <c r="AA878" s="29"/>
    </row>
    <row r="879" spans="27:27" x14ac:dyDescent="0.3">
      <c r="AA879" s="29"/>
    </row>
    <row r="880" spans="27:27" x14ac:dyDescent="0.3">
      <c r="AA880" s="29"/>
    </row>
    <row r="881" spans="27:27" x14ac:dyDescent="0.3">
      <c r="AA881" s="29"/>
    </row>
    <row r="882" spans="27:27" x14ac:dyDescent="0.3">
      <c r="AA882" s="29"/>
    </row>
    <row r="883" spans="27:27" x14ac:dyDescent="0.3">
      <c r="AA883" s="29"/>
    </row>
    <row r="884" spans="27:27" x14ac:dyDescent="0.3">
      <c r="AA884" s="29"/>
    </row>
    <row r="885" spans="27:27" x14ac:dyDescent="0.3">
      <c r="AA885" s="29"/>
    </row>
    <row r="886" spans="27:27" x14ac:dyDescent="0.3">
      <c r="AA886" s="29"/>
    </row>
    <row r="887" spans="27:27" x14ac:dyDescent="0.3">
      <c r="AA887" s="29"/>
    </row>
    <row r="888" spans="27:27" x14ac:dyDescent="0.3">
      <c r="AA888" s="29"/>
    </row>
    <row r="889" spans="27:27" x14ac:dyDescent="0.3">
      <c r="AA889" s="29"/>
    </row>
    <row r="890" spans="27:27" x14ac:dyDescent="0.3">
      <c r="AA890" s="29"/>
    </row>
    <row r="891" spans="27:27" x14ac:dyDescent="0.3">
      <c r="AA891" s="29"/>
    </row>
    <row r="892" spans="27:27" x14ac:dyDescent="0.3">
      <c r="AA892" s="29"/>
    </row>
    <row r="893" spans="27:27" x14ac:dyDescent="0.3">
      <c r="AA893" s="29"/>
    </row>
    <row r="894" spans="27:27" x14ac:dyDescent="0.3">
      <c r="AA894" s="29"/>
    </row>
    <row r="895" spans="27:27" x14ac:dyDescent="0.3">
      <c r="AA895" s="29"/>
    </row>
    <row r="896" spans="27:27" x14ac:dyDescent="0.3">
      <c r="AA896" s="29"/>
    </row>
    <row r="897" spans="27:27" x14ac:dyDescent="0.3">
      <c r="AA897" s="29"/>
    </row>
    <row r="898" spans="27:27" x14ac:dyDescent="0.3">
      <c r="AA898" s="29"/>
    </row>
    <row r="899" spans="27:27" x14ac:dyDescent="0.3">
      <c r="AA899" s="29"/>
    </row>
    <row r="900" spans="27:27" x14ac:dyDescent="0.3">
      <c r="AA900" s="29"/>
    </row>
    <row r="901" spans="27:27" x14ac:dyDescent="0.3">
      <c r="AA901" s="29"/>
    </row>
    <row r="902" spans="27:27" x14ac:dyDescent="0.3">
      <c r="AA902" s="29"/>
    </row>
    <row r="903" spans="27:27" x14ac:dyDescent="0.3">
      <c r="AA903" s="29"/>
    </row>
    <row r="904" spans="27:27" x14ac:dyDescent="0.3">
      <c r="AA904" s="29"/>
    </row>
    <row r="905" spans="27:27" x14ac:dyDescent="0.3">
      <c r="AA905" s="29"/>
    </row>
    <row r="906" spans="27:27" x14ac:dyDescent="0.3">
      <c r="AA906" s="29"/>
    </row>
    <row r="907" spans="27:27" x14ac:dyDescent="0.3">
      <c r="AA907" s="29"/>
    </row>
    <row r="908" spans="27:27" x14ac:dyDescent="0.3">
      <c r="AA908" s="29"/>
    </row>
    <row r="909" spans="27:27" x14ac:dyDescent="0.3">
      <c r="AA909" s="29"/>
    </row>
    <row r="910" spans="27:27" x14ac:dyDescent="0.3">
      <c r="AA910" s="29"/>
    </row>
    <row r="911" spans="27:27" x14ac:dyDescent="0.3">
      <c r="AA911" s="29"/>
    </row>
    <row r="912" spans="27:27" x14ac:dyDescent="0.3">
      <c r="AA912" s="29"/>
    </row>
    <row r="913" spans="27:27" x14ac:dyDescent="0.3">
      <c r="AA913" s="29"/>
    </row>
    <row r="914" spans="27:27" x14ac:dyDescent="0.3">
      <c r="AA914" s="29"/>
    </row>
    <row r="915" spans="27:27" x14ac:dyDescent="0.3">
      <c r="AA915" s="29"/>
    </row>
    <row r="916" spans="27:27" x14ac:dyDescent="0.3">
      <c r="AA916" s="29"/>
    </row>
    <row r="917" spans="27:27" x14ac:dyDescent="0.3">
      <c r="AA917" s="29"/>
    </row>
    <row r="918" spans="27:27" x14ac:dyDescent="0.3">
      <c r="AA918" s="29"/>
    </row>
    <row r="919" spans="27:27" x14ac:dyDescent="0.3">
      <c r="AA919" s="29"/>
    </row>
    <row r="920" spans="27:27" x14ac:dyDescent="0.3">
      <c r="AA920" s="29"/>
    </row>
    <row r="921" spans="27:27" x14ac:dyDescent="0.3">
      <c r="AA921" s="29"/>
    </row>
    <row r="922" spans="27:27" x14ac:dyDescent="0.3">
      <c r="AA922" s="29"/>
    </row>
    <row r="923" spans="27:27" x14ac:dyDescent="0.3">
      <c r="AA923" s="29"/>
    </row>
    <row r="924" spans="27:27" x14ac:dyDescent="0.3">
      <c r="AA924" s="29"/>
    </row>
    <row r="925" spans="27:27" x14ac:dyDescent="0.3">
      <c r="AA925" s="29"/>
    </row>
    <row r="926" spans="27:27" x14ac:dyDescent="0.3">
      <c r="AA926" s="29"/>
    </row>
    <row r="927" spans="27:27" x14ac:dyDescent="0.3">
      <c r="AA927" s="29"/>
    </row>
    <row r="928" spans="27:27" x14ac:dyDescent="0.3">
      <c r="AA928" s="29"/>
    </row>
    <row r="929" spans="27:27" x14ac:dyDescent="0.3">
      <c r="AA929" s="29"/>
    </row>
    <row r="930" spans="27:27" x14ac:dyDescent="0.3">
      <c r="AA930" s="29"/>
    </row>
    <row r="931" spans="27:27" x14ac:dyDescent="0.3">
      <c r="AA931" s="29"/>
    </row>
    <row r="932" spans="27:27" x14ac:dyDescent="0.3">
      <c r="AA932" s="29"/>
    </row>
    <row r="933" spans="27:27" x14ac:dyDescent="0.3">
      <c r="AA933" s="29"/>
    </row>
    <row r="934" spans="27:27" x14ac:dyDescent="0.3">
      <c r="AA934" s="29"/>
    </row>
    <row r="935" spans="27:27" x14ac:dyDescent="0.3">
      <c r="AA935" s="29"/>
    </row>
    <row r="936" spans="27:27" x14ac:dyDescent="0.3">
      <c r="AA936" s="29"/>
    </row>
    <row r="937" spans="27:27" x14ac:dyDescent="0.3">
      <c r="AA937" s="29"/>
    </row>
    <row r="938" spans="27:27" x14ac:dyDescent="0.3">
      <c r="AA938" s="29"/>
    </row>
    <row r="939" spans="27:27" x14ac:dyDescent="0.3">
      <c r="AA939" s="29"/>
    </row>
    <row r="940" spans="27:27" x14ac:dyDescent="0.3">
      <c r="AA940" s="29"/>
    </row>
    <row r="941" spans="27:27" x14ac:dyDescent="0.3">
      <c r="AA941" s="29"/>
    </row>
    <row r="942" spans="27:27" x14ac:dyDescent="0.3">
      <c r="AA942" s="29"/>
    </row>
    <row r="943" spans="27:27" x14ac:dyDescent="0.3">
      <c r="AA943" s="29"/>
    </row>
    <row r="944" spans="27:27" x14ac:dyDescent="0.3">
      <c r="AA944" s="29"/>
    </row>
    <row r="945" spans="27:27" x14ac:dyDescent="0.3">
      <c r="AA945" s="29"/>
    </row>
    <row r="946" spans="27:27" x14ac:dyDescent="0.3">
      <c r="AA946" s="29"/>
    </row>
    <row r="947" spans="27:27" x14ac:dyDescent="0.3">
      <c r="AA947" s="29"/>
    </row>
    <row r="948" spans="27:27" x14ac:dyDescent="0.3">
      <c r="AA948" s="29"/>
    </row>
    <row r="949" spans="27:27" x14ac:dyDescent="0.3">
      <c r="AA949" s="29"/>
    </row>
    <row r="950" spans="27:27" x14ac:dyDescent="0.3">
      <c r="AA950" s="29"/>
    </row>
    <row r="951" spans="27:27" x14ac:dyDescent="0.3">
      <c r="AA951" s="29"/>
    </row>
    <row r="952" spans="27:27" x14ac:dyDescent="0.3">
      <c r="AA952" s="29"/>
    </row>
    <row r="953" spans="27:27" x14ac:dyDescent="0.3">
      <c r="AA953" s="29"/>
    </row>
    <row r="954" spans="27:27" x14ac:dyDescent="0.3">
      <c r="AA954" s="29"/>
    </row>
    <row r="955" spans="27:27" x14ac:dyDescent="0.3">
      <c r="AA955" s="29"/>
    </row>
    <row r="956" spans="27:27" x14ac:dyDescent="0.3">
      <c r="AA956" s="29"/>
    </row>
    <row r="957" spans="27:27" x14ac:dyDescent="0.3">
      <c r="AA957" s="29"/>
    </row>
    <row r="958" spans="27:27" x14ac:dyDescent="0.3">
      <c r="AA958" s="29"/>
    </row>
    <row r="959" spans="27:27" x14ac:dyDescent="0.3">
      <c r="AA959" s="29"/>
    </row>
    <row r="960" spans="27:27" x14ac:dyDescent="0.3">
      <c r="AA960" s="29"/>
    </row>
    <row r="961" spans="27:27" x14ac:dyDescent="0.3">
      <c r="AA961" s="29"/>
    </row>
    <row r="962" spans="27:27" x14ac:dyDescent="0.3">
      <c r="AA962" s="29"/>
    </row>
    <row r="963" spans="27:27" x14ac:dyDescent="0.3">
      <c r="AA963" s="29"/>
    </row>
    <row r="964" spans="27:27" x14ac:dyDescent="0.3">
      <c r="AA964" s="29"/>
    </row>
    <row r="965" spans="27:27" x14ac:dyDescent="0.3">
      <c r="AA965" s="29"/>
    </row>
    <row r="966" spans="27:27" x14ac:dyDescent="0.3">
      <c r="AA966" s="29"/>
    </row>
    <row r="967" spans="27:27" x14ac:dyDescent="0.3">
      <c r="AA967" s="29"/>
    </row>
    <row r="968" spans="27:27" x14ac:dyDescent="0.3">
      <c r="AA968" s="29"/>
    </row>
    <row r="969" spans="27:27" x14ac:dyDescent="0.3">
      <c r="AA969" s="29"/>
    </row>
    <row r="970" spans="27:27" x14ac:dyDescent="0.3">
      <c r="AA970" s="29"/>
    </row>
    <row r="971" spans="27:27" x14ac:dyDescent="0.3">
      <c r="AA971" s="29"/>
    </row>
    <row r="972" spans="27:27" x14ac:dyDescent="0.3">
      <c r="AA972" s="29"/>
    </row>
    <row r="973" spans="27:27" x14ac:dyDescent="0.3">
      <c r="AA973" s="29"/>
    </row>
    <row r="974" spans="27:27" x14ac:dyDescent="0.3">
      <c r="AA974" s="29"/>
    </row>
    <row r="975" spans="27:27" x14ac:dyDescent="0.3">
      <c r="AA975" s="29"/>
    </row>
    <row r="976" spans="27:27" x14ac:dyDescent="0.3">
      <c r="AA976" s="29"/>
    </row>
    <row r="977" spans="27:27" x14ac:dyDescent="0.3">
      <c r="AA977" s="29"/>
    </row>
    <row r="978" spans="27:27" x14ac:dyDescent="0.3">
      <c r="AA978" s="29"/>
    </row>
    <row r="979" spans="27:27" x14ac:dyDescent="0.3">
      <c r="AA979" s="29"/>
    </row>
    <row r="980" spans="27:27" x14ac:dyDescent="0.3">
      <c r="AA980" s="29"/>
    </row>
    <row r="981" spans="27:27" x14ac:dyDescent="0.3">
      <c r="AA981" s="29"/>
    </row>
    <row r="982" spans="27:27" x14ac:dyDescent="0.3">
      <c r="AA982" s="29"/>
    </row>
    <row r="983" spans="27:27" x14ac:dyDescent="0.3">
      <c r="AA983" s="29"/>
    </row>
    <row r="984" spans="27:27" x14ac:dyDescent="0.3">
      <c r="AA984" s="29"/>
    </row>
    <row r="985" spans="27:27" x14ac:dyDescent="0.3">
      <c r="AA985" s="29"/>
    </row>
    <row r="986" spans="27:27" x14ac:dyDescent="0.3">
      <c r="AA986" s="29"/>
    </row>
    <row r="987" spans="27:27" x14ac:dyDescent="0.3">
      <c r="AA987" s="29"/>
    </row>
    <row r="988" spans="27:27" x14ac:dyDescent="0.3">
      <c r="AA988" s="29"/>
    </row>
    <row r="989" spans="27:27" x14ac:dyDescent="0.3">
      <c r="AA989" s="29"/>
    </row>
    <row r="990" spans="27:27" x14ac:dyDescent="0.3">
      <c r="AA990" s="29"/>
    </row>
    <row r="991" spans="27:27" x14ac:dyDescent="0.3">
      <c r="AA991" s="29"/>
    </row>
    <row r="992" spans="27:27" x14ac:dyDescent="0.3">
      <c r="AA992" s="29"/>
    </row>
    <row r="993" spans="27:27" x14ac:dyDescent="0.3">
      <c r="AA993" s="29"/>
    </row>
    <row r="994" spans="27:27" x14ac:dyDescent="0.3">
      <c r="AA994" s="29"/>
    </row>
    <row r="995" spans="27:27" x14ac:dyDescent="0.3">
      <c r="AA995" s="29"/>
    </row>
    <row r="996" spans="27:27" x14ac:dyDescent="0.3">
      <c r="AA996" s="29"/>
    </row>
    <row r="997" spans="27:27" x14ac:dyDescent="0.3">
      <c r="AA997" s="29"/>
    </row>
    <row r="998" spans="27:27" x14ac:dyDescent="0.3">
      <c r="AA998" s="29"/>
    </row>
    <row r="999" spans="27:27" x14ac:dyDescent="0.3">
      <c r="AA999" s="29"/>
    </row>
    <row r="1000" spans="27:27" x14ac:dyDescent="0.3">
      <c r="AA1000" s="29"/>
    </row>
    <row r="1001" spans="27:27" x14ac:dyDescent="0.3">
      <c r="AA1001" s="29"/>
    </row>
    <row r="1002" spans="27:27" x14ac:dyDescent="0.3">
      <c r="AA1002" s="29"/>
    </row>
    <row r="1003" spans="27:27" x14ac:dyDescent="0.3">
      <c r="AA1003" s="29"/>
    </row>
    <row r="1004" spans="27:27" x14ac:dyDescent="0.3">
      <c r="AA1004" s="29"/>
    </row>
    <row r="1005" spans="27:27" x14ac:dyDescent="0.3">
      <c r="AA1005" s="29"/>
    </row>
    <row r="1006" spans="27:27" x14ac:dyDescent="0.3">
      <c r="AA1006" s="29"/>
    </row>
    <row r="1007" spans="27:27" x14ac:dyDescent="0.3">
      <c r="AA1007" s="29"/>
    </row>
    <row r="1008" spans="27:27" x14ac:dyDescent="0.3">
      <c r="AA1008" s="29"/>
    </row>
    <row r="1009" spans="27:27" x14ac:dyDescent="0.3">
      <c r="AA1009" s="29"/>
    </row>
    <row r="1010" spans="27:27" x14ac:dyDescent="0.3">
      <c r="AA1010" s="29"/>
    </row>
    <row r="1011" spans="27:27" x14ac:dyDescent="0.3">
      <c r="AA1011" s="29"/>
    </row>
    <row r="1012" spans="27:27" x14ac:dyDescent="0.3">
      <c r="AA1012" s="29"/>
    </row>
    <row r="1013" spans="27:27" x14ac:dyDescent="0.3">
      <c r="AA1013" s="29"/>
    </row>
    <row r="1014" spans="27:27" x14ac:dyDescent="0.3">
      <c r="AA1014" s="29"/>
    </row>
    <row r="1015" spans="27:27" x14ac:dyDescent="0.3">
      <c r="AA1015" s="29"/>
    </row>
    <row r="1016" spans="27:27" x14ac:dyDescent="0.3">
      <c r="AA1016" s="29"/>
    </row>
    <row r="1017" spans="27:27" x14ac:dyDescent="0.3">
      <c r="AA1017" s="29"/>
    </row>
    <row r="1018" spans="27:27" x14ac:dyDescent="0.3">
      <c r="AA1018" s="29"/>
    </row>
    <row r="1019" spans="27:27" x14ac:dyDescent="0.3">
      <c r="AA1019" s="29"/>
    </row>
    <row r="1020" spans="27:27" x14ac:dyDescent="0.3">
      <c r="AA1020" s="29"/>
    </row>
    <row r="1021" spans="27:27" x14ac:dyDescent="0.3">
      <c r="AA1021" s="29"/>
    </row>
    <row r="1022" spans="27:27" x14ac:dyDescent="0.3">
      <c r="AA1022" s="29"/>
    </row>
    <row r="1023" spans="27:27" x14ac:dyDescent="0.3">
      <c r="AA1023" s="29"/>
    </row>
    <row r="1024" spans="27:27" x14ac:dyDescent="0.3">
      <c r="AA1024" s="29"/>
    </row>
    <row r="1025" spans="27:27" x14ac:dyDescent="0.3">
      <c r="AA1025" s="29"/>
    </row>
    <row r="1026" spans="27:27" x14ac:dyDescent="0.3">
      <c r="AA1026" s="29"/>
    </row>
    <row r="1027" spans="27:27" x14ac:dyDescent="0.3">
      <c r="AA1027" s="29"/>
    </row>
    <row r="1028" spans="27:27" x14ac:dyDescent="0.3">
      <c r="AA1028" s="29"/>
    </row>
    <row r="1029" spans="27:27" x14ac:dyDescent="0.3">
      <c r="AA1029" s="29"/>
    </row>
    <row r="1030" spans="27:27" x14ac:dyDescent="0.3">
      <c r="AA1030" s="29"/>
    </row>
    <row r="1031" spans="27:27" x14ac:dyDescent="0.3">
      <c r="AA1031" s="29"/>
    </row>
    <row r="1032" spans="27:27" x14ac:dyDescent="0.3">
      <c r="AA1032" s="29"/>
    </row>
    <row r="1033" spans="27:27" x14ac:dyDescent="0.3">
      <c r="AA1033" s="29"/>
    </row>
    <row r="1034" spans="27:27" x14ac:dyDescent="0.3">
      <c r="AA1034" s="29"/>
    </row>
    <row r="1035" spans="27:27" x14ac:dyDescent="0.3">
      <c r="AA1035" s="29"/>
    </row>
    <row r="1036" spans="27:27" x14ac:dyDescent="0.3">
      <c r="AA1036" s="29"/>
    </row>
    <row r="1037" spans="27:27" x14ac:dyDescent="0.3">
      <c r="AA1037" s="29"/>
    </row>
    <row r="1038" spans="27:27" x14ac:dyDescent="0.3">
      <c r="AA1038" s="29"/>
    </row>
    <row r="1039" spans="27:27" x14ac:dyDescent="0.3">
      <c r="AA1039" s="29"/>
    </row>
    <row r="1040" spans="27:27" x14ac:dyDescent="0.3">
      <c r="AA1040" s="29"/>
    </row>
    <row r="1041" spans="27:27" x14ac:dyDescent="0.3">
      <c r="AA1041" s="29"/>
    </row>
    <row r="1042" spans="27:27" x14ac:dyDescent="0.3">
      <c r="AA1042" s="29"/>
    </row>
    <row r="1043" spans="27:27" x14ac:dyDescent="0.3">
      <c r="AA1043" s="29"/>
    </row>
    <row r="1044" spans="27:27" x14ac:dyDescent="0.3">
      <c r="AA1044" s="29"/>
    </row>
  </sheetData>
  <sheetProtection algorithmName="SHA-512" hashValue="1gTD9cT0F+9Iz4lg6RNRQHr35bSPxsbTMC0v34nrpU3OY9XlYz6MjTnWGsBTyaoavnCIEYHO/MfkNy1dARST0Q==" saltValue="mjLWGsFw9KpIzvxnWpkfKQ==" spinCount="100000" sheet="1" objects="1" scenarios="1"/>
  <mergeCells count="4">
    <mergeCell ref="C7:C8"/>
    <mergeCell ref="K7:K8"/>
    <mergeCell ref="B24:H24"/>
    <mergeCell ref="I24:L24"/>
  </mergeCells>
  <conditionalFormatting sqref="B21:F21 B24:B28">
    <cfRule type="expression" dxfId="7" priority="27">
      <formula>ADDRESS(ROW(B21),COLUMN(B21))=$A$1</formula>
    </cfRule>
  </conditionalFormatting>
  <conditionalFormatting sqref="E10:E13 C25:G28">
    <cfRule type="expression" dxfId="6" priority="6">
      <formula>ADDRESS(ROW(C10),COLUMN(C10))=$A$1</formula>
    </cfRule>
  </conditionalFormatting>
  <conditionalFormatting sqref="H26:H28">
    <cfRule type="expression" dxfId="5" priority="18">
      <formula>ADDRESS(ROW(H26),COLUMN(H26))=$A$1</formula>
    </cfRule>
  </conditionalFormatting>
  <conditionalFormatting sqref="H25:L25">
    <cfRule type="expression" dxfId="4" priority="21">
      <formula>ADDRESS(ROW(H25),COLUMN(H25))=$A$1</formula>
    </cfRule>
  </conditionalFormatting>
  <conditionalFormatting sqref="I26:L26 I27:K28">
    <cfRule type="expression" dxfId="3" priority="28">
      <formula>ADDRESS(ROW(I26),COLUMN(I26))=$A$1</formula>
    </cfRule>
  </conditionalFormatting>
  <conditionalFormatting sqref="L27:L28">
    <cfRule type="cellIs" dxfId="2" priority="14" operator="greaterThanOrEqual">
      <formula>15%</formula>
    </cfRule>
    <cfRule type="cellIs" dxfId="1" priority="15" operator="between">
      <formula>10%</formula>
      <formula>14.99%</formula>
    </cfRule>
    <cfRule type="cellIs" dxfId="0" priority="16" operator="lessThan">
      <formula>10%</formula>
    </cfRule>
  </conditionalFormatting>
  <dataValidations count="1">
    <dataValidation type="list" allowBlank="1" showInputMessage="1" showErrorMessage="1" sqref="C7:C8" xr:uid="{00000000-0002-0000-0000-000000000000}">
      <formula1>$AA$8:$AA$17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N23"/>
  <sheetViews>
    <sheetView workbookViewId="0"/>
  </sheetViews>
  <sheetFormatPr defaultRowHeight="14.4" x14ac:dyDescent="0.3"/>
  <cols>
    <col min="17" max="17" width="10" bestFit="1" customWidth="1"/>
  </cols>
  <sheetData>
    <row r="2" spans="2:14" x14ac:dyDescent="0.3">
      <c r="B2" s="9"/>
      <c r="C2" s="9"/>
      <c r="D2" s="9" t="s">
        <v>86</v>
      </c>
      <c r="E2" s="9" t="s">
        <v>87</v>
      </c>
      <c r="F2" s="9" t="s">
        <v>88</v>
      </c>
      <c r="G2" s="9" t="s">
        <v>89</v>
      </c>
    </row>
    <row r="3" spans="2:14" x14ac:dyDescent="0.3">
      <c r="B3" s="10">
        <v>0.1</v>
      </c>
      <c r="C3" s="11">
        <v>0.11990000000000001</v>
      </c>
      <c r="D3" s="9">
        <v>10</v>
      </c>
      <c r="E3" s="9">
        <v>20</v>
      </c>
      <c r="F3" s="9">
        <v>15</v>
      </c>
      <c r="G3" s="9">
        <v>10</v>
      </c>
    </row>
    <row r="4" spans="2:14" x14ac:dyDescent="0.3">
      <c r="B4" s="12">
        <v>0.12</v>
      </c>
      <c r="C4" s="11">
        <v>0.14990000000000001</v>
      </c>
      <c r="D4" s="9">
        <v>15</v>
      </c>
      <c r="E4" s="9">
        <v>30</v>
      </c>
      <c r="F4" s="9">
        <v>20</v>
      </c>
      <c r="G4" s="9">
        <v>15</v>
      </c>
      <c r="N4">
        <v>75</v>
      </c>
    </row>
    <row r="5" spans="2:14" x14ac:dyDescent="0.3">
      <c r="B5" s="12">
        <v>0.15</v>
      </c>
      <c r="C5" s="11">
        <v>0.1699</v>
      </c>
      <c r="D5" s="9">
        <v>30</v>
      </c>
      <c r="E5" s="9">
        <v>60</v>
      </c>
      <c r="F5" s="9">
        <v>40</v>
      </c>
      <c r="G5" s="9">
        <v>30</v>
      </c>
      <c r="N5">
        <v>335</v>
      </c>
    </row>
    <row r="6" spans="2:14" x14ac:dyDescent="0.3">
      <c r="B6" s="12">
        <v>0.17</v>
      </c>
      <c r="C6" s="11">
        <v>0.19989999999999999</v>
      </c>
      <c r="D6" s="9">
        <v>45</v>
      </c>
      <c r="E6" s="9">
        <v>90</v>
      </c>
      <c r="F6" s="9">
        <v>65</v>
      </c>
      <c r="G6" s="9">
        <v>45</v>
      </c>
      <c r="H6" s="2"/>
      <c r="I6" s="13">
        <v>275</v>
      </c>
      <c r="K6" s="1">
        <v>18</v>
      </c>
      <c r="L6">
        <v>2.7</v>
      </c>
      <c r="N6">
        <f>N5*N4</f>
        <v>25125</v>
      </c>
    </row>
    <row r="7" spans="2:14" x14ac:dyDescent="0.3">
      <c r="B7" s="12">
        <v>0.2</v>
      </c>
      <c r="C7" s="11">
        <v>0.24990000000000001</v>
      </c>
      <c r="D7" s="9">
        <v>60</v>
      </c>
      <c r="E7" s="9">
        <v>120</v>
      </c>
      <c r="F7" s="9">
        <v>85</v>
      </c>
      <c r="G7" s="9">
        <v>60</v>
      </c>
      <c r="I7" s="1"/>
      <c r="K7" s="2">
        <f>L6/K6</f>
        <v>0.15000000000000002</v>
      </c>
    </row>
    <row r="8" spans="2:14" x14ac:dyDescent="0.3">
      <c r="B8" s="12">
        <v>0.25</v>
      </c>
      <c r="C8" s="12">
        <v>1</v>
      </c>
      <c r="D8" s="9">
        <v>75</v>
      </c>
      <c r="E8" s="9">
        <v>150</v>
      </c>
      <c r="F8" s="9">
        <v>105</v>
      </c>
      <c r="G8" s="9">
        <v>75</v>
      </c>
      <c r="I8" s="1">
        <f>I6*75</f>
        <v>20625</v>
      </c>
    </row>
    <row r="11" spans="2:14" x14ac:dyDescent="0.3">
      <c r="E11">
        <v>700</v>
      </c>
      <c r="G11">
        <f>E11*135000</f>
        <v>94500000</v>
      </c>
    </row>
    <row r="12" spans="2:14" x14ac:dyDescent="0.3">
      <c r="G12">
        <v>38</v>
      </c>
    </row>
    <row r="13" spans="2:14" x14ac:dyDescent="0.3">
      <c r="E13">
        <v>150</v>
      </c>
      <c r="G13">
        <f>G11/10000000</f>
        <v>9.4499999999999993</v>
      </c>
    </row>
    <row r="14" spans="2:14" x14ac:dyDescent="0.3">
      <c r="G14" s="8">
        <f>G13/G12</f>
        <v>0.24868421052631576</v>
      </c>
    </row>
    <row r="15" spans="2:14" x14ac:dyDescent="0.3">
      <c r="E15">
        <f>E13*E11</f>
        <v>105000</v>
      </c>
    </row>
    <row r="18" spans="2:3" x14ac:dyDescent="0.3">
      <c r="B18" s="14" t="s">
        <v>5</v>
      </c>
      <c r="C18" s="14" t="s">
        <v>84</v>
      </c>
    </row>
    <row r="19" spans="2:3" x14ac:dyDescent="0.3">
      <c r="B19" s="14" t="s">
        <v>4</v>
      </c>
      <c r="C19" s="14" t="s">
        <v>84</v>
      </c>
    </row>
    <row r="20" spans="2:3" x14ac:dyDescent="0.3">
      <c r="B20" s="14" t="s">
        <v>3</v>
      </c>
      <c r="C20" s="14" t="s">
        <v>84</v>
      </c>
    </row>
    <row r="21" spans="2:3" x14ac:dyDescent="0.3">
      <c r="B21" s="14" t="s">
        <v>5</v>
      </c>
      <c r="C21" s="14" t="s">
        <v>85</v>
      </c>
    </row>
    <row r="22" spans="2:3" x14ac:dyDescent="0.3">
      <c r="B22" s="14" t="s">
        <v>4</v>
      </c>
      <c r="C22" s="14" t="s">
        <v>85</v>
      </c>
    </row>
    <row r="23" spans="2:3" x14ac:dyDescent="0.3">
      <c r="B23" s="14" t="s">
        <v>3</v>
      </c>
      <c r="C23" s="1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G47"/>
  <sheetViews>
    <sheetView workbookViewId="0">
      <selection activeCell="C6" sqref="C6"/>
    </sheetView>
  </sheetViews>
  <sheetFormatPr defaultRowHeight="14.4" x14ac:dyDescent="0.3"/>
  <cols>
    <col min="1" max="1" width="30" bestFit="1" customWidth="1"/>
    <col min="2" max="2" width="25.44140625" bestFit="1" customWidth="1"/>
    <col min="3" max="3" width="27.44140625" bestFit="1" customWidth="1"/>
    <col min="4" max="4" width="21.6640625" bestFit="1" customWidth="1"/>
    <col min="5" max="5" width="22.33203125" bestFit="1" customWidth="1"/>
    <col min="6" max="7" width="9.109375" bestFit="1" customWidth="1"/>
    <col min="8" max="8" width="27.44140625" bestFit="1" customWidth="1"/>
    <col min="9" max="9" width="30.21875" bestFit="1" customWidth="1"/>
    <col min="10" max="10" width="32.21875" bestFit="1" customWidth="1"/>
    <col min="11" max="11" width="26.44140625" bestFit="1" customWidth="1"/>
    <col min="12" max="12" width="27.109375" bestFit="1" customWidth="1"/>
  </cols>
  <sheetData>
    <row r="2" spans="1:7" x14ac:dyDescent="0.3">
      <c r="A2" s="3" t="s">
        <v>0</v>
      </c>
      <c r="B2" t="s">
        <v>13</v>
      </c>
    </row>
    <row r="4" spans="1:7" x14ac:dyDescent="0.3">
      <c r="A4" s="3" t="s">
        <v>36</v>
      </c>
      <c r="B4" t="s">
        <v>38</v>
      </c>
      <c r="C4" t="s">
        <v>83</v>
      </c>
      <c r="D4" t="s">
        <v>94</v>
      </c>
      <c r="E4" t="s">
        <v>95</v>
      </c>
    </row>
    <row r="5" spans="1:7" x14ac:dyDescent="0.3">
      <c r="A5" s="4" t="s">
        <v>8</v>
      </c>
      <c r="B5">
        <v>249.96999999999991</v>
      </c>
      <c r="C5">
        <v>19026131.590199996</v>
      </c>
      <c r="D5">
        <v>43.849999999999987</v>
      </c>
      <c r="E5">
        <v>3301090</v>
      </c>
      <c r="F5" s="15">
        <f>C5/B5</f>
        <v>76113.66</v>
      </c>
      <c r="G5" s="15">
        <f>E5/D5</f>
        <v>75281.413911060459</v>
      </c>
    </row>
    <row r="6" spans="1:7" x14ac:dyDescent="0.3">
      <c r="A6" s="16" t="s">
        <v>15</v>
      </c>
      <c r="B6">
        <v>11.57</v>
      </c>
      <c r="C6">
        <v>880635.04619999998</v>
      </c>
      <c r="D6">
        <v>0.5</v>
      </c>
      <c r="E6">
        <v>38900</v>
      </c>
      <c r="F6" s="15">
        <f>C6/B6</f>
        <v>76113.66</v>
      </c>
      <c r="G6" s="15">
        <f>E6/D6</f>
        <v>77800</v>
      </c>
    </row>
    <row r="7" spans="1:7" x14ac:dyDescent="0.3">
      <c r="A7" s="16" t="s">
        <v>29</v>
      </c>
      <c r="B7">
        <v>13.89</v>
      </c>
      <c r="C7">
        <v>1057218.7374</v>
      </c>
      <c r="D7">
        <v>3.83</v>
      </c>
      <c r="E7">
        <v>287250</v>
      </c>
      <c r="F7" s="15">
        <f t="shared" ref="F7:F47" si="0">C7/B7</f>
        <v>76113.659999999989</v>
      </c>
      <c r="G7" s="15">
        <f t="shared" ref="G7:G47" si="1">E7/D7</f>
        <v>75000</v>
      </c>
    </row>
    <row r="8" spans="1:7" x14ac:dyDescent="0.3">
      <c r="A8" s="16" t="s">
        <v>20</v>
      </c>
      <c r="B8">
        <v>11.57</v>
      </c>
      <c r="C8">
        <v>880635.04619999998</v>
      </c>
      <c r="D8">
        <v>1.6</v>
      </c>
      <c r="E8">
        <v>122200</v>
      </c>
      <c r="F8" s="15">
        <f t="shared" si="0"/>
        <v>76113.66</v>
      </c>
      <c r="G8" s="15">
        <f t="shared" si="1"/>
        <v>76375</v>
      </c>
    </row>
    <row r="9" spans="1:7" x14ac:dyDescent="0.3">
      <c r="A9" s="16" t="s">
        <v>32</v>
      </c>
      <c r="B9">
        <v>13.89</v>
      </c>
      <c r="C9">
        <v>1057218.7374</v>
      </c>
      <c r="D9">
        <v>5.24</v>
      </c>
      <c r="E9">
        <v>403540</v>
      </c>
      <c r="F9" s="15">
        <f t="shared" si="0"/>
        <v>76113.659999999989</v>
      </c>
      <c r="G9" s="15">
        <f t="shared" si="1"/>
        <v>77011.450381679388</v>
      </c>
    </row>
    <row r="10" spans="1:7" x14ac:dyDescent="0.3">
      <c r="A10" s="16" t="s">
        <v>27</v>
      </c>
      <c r="B10">
        <v>13.89</v>
      </c>
      <c r="C10">
        <v>1057218.7374</v>
      </c>
      <c r="D10">
        <v>2.71</v>
      </c>
      <c r="E10">
        <v>203250</v>
      </c>
      <c r="F10" s="15">
        <f t="shared" si="0"/>
        <v>76113.659999999989</v>
      </c>
      <c r="G10" s="15">
        <f t="shared" si="1"/>
        <v>75000</v>
      </c>
    </row>
    <row r="11" spans="1:7" x14ac:dyDescent="0.3">
      <c r="A11" s="16" t="s">
        <v>22</v>
      </c>
      <c r="B11">
        <v>11.57</v>
      </c>
      <c r="C11">
        <v>880635.04619999998</v>
      </c>
      <c r="D11">
        <v>3.81</v>
      </c>
      <c r="E11">
        <v>286430</v>
      </c>
      <c r="F11" s="15">
        <f t="shared" si="0"/>
        <v>76113.66</v>
      </c>
      <c r="G11" s="15">
        <f t="shared" si="1"/>
        <v>75178.47769028871</v>
      </c>
    </row>
    <row r="12" spans="1:7" x14ac:dyDescent="0.3">
      <c r="A12" s="16" t="s">
        <v>17</v>
      </c>
      <c r="B12">
        <v>11.57</v>
      </c>
      <c r="C12">
        <v>880635.04619999998</v>
      </c>
      <c r="D12">
        <v>1.63</v>
      </c>
      <c r="E12">
        <v>122250</v>
      </c>
      <c r="F12" s="15">
        <f t="shared" si="0"/>
        <v>76113.66</v>
      </c>
      <c r="G12" s="15">
        <f t="shared" si="1"/>
        <v>75000</v>
      </c>
    </row>
    <row r="13" spans="1:7" x14ac:dyDescent="0.3">
      <c r="A13" s="16" t="s">
        <v>25</v>
      </c>
      <c r="B13">
        <v>13.89</v>
      </c>
      <c r="C13">
        <v>1057218.7374</v>
      </c>
      <c r="D13">
        <v>2.27</v>
      </c>
      <c r="E13">
        <v>170250</v>
      </c>
      <c r="F13" s="15">
        <f t="shared" si="0"/>
        <v>76113.659999999989</v>
      </c>
      <c r="G13" s="15">
        <f t="shared" si="1"/>
        <v>75000</v>
      </c>
    </row>
    <row r="14" spans="1:7" x14ac:dyDescent="0.3">
      <c r="A14" s="16" t="s">
        <v>26</v>
      </c>
      <c r="B14">
        <v>13.89</v>
      </c>
      <c r="C14">
        <v>1057218.7374</v>
      </c>
      <c r="D14">
        <v>6.52</v>
      </c>
      <c r="E14">
        <v>497170</v>
      </c>
      <c r="F14" s="15">
        <f t="shared" si="0"/>
        <v>76113.659999999989</v>
      </c>
      <c r="G14" s="15">
        <f t="shared" si="1"/>
        <v>76253.067484662577</v>
      </c>
    </row>
    <row r="15" spans="1:7" x14ac:dyDescent="0.3">
      <c r="A15" s="16" t="s">
        <v>18</v>
      </c>
      <c r="B15">
        <v>11.57</v>
      </c>
      <c r="C15">
        <v>880635.04619999998</v>
      </c>
      <c r="D15">
        <v>0.51</v>
      </c>
      <c r="E15">
        <v>37230</v>
      </c>
      <c r="F15" s="15">
        <f t="shared" si="0"/>
        <v>76113.66</v>
      </c>
      <c r="G15" s="15">
        <f t="shared" si="1"/>
        <v>73000</v>
      </c>
    </row>
    <row r="16" spans="1:7" x14ac:dyDescent="0.3">
      <c r="A16" s="16" t="s">
        <v>14</v>
      </c>
      <c r="B16">
        <v>9.26</v>
      </c>
      <c r="C16">
        <v>704812.49159999995</v>
      </c>
      <c r="D16">
        <v>0.95</v>
      </c>
      <c r="E16">
        <v>76010</v>
      </c>
      <c r="F16" s="15">
        <f t="shared" si="0"/>
        <v>76113.66</v>
      </c>
      <c r="G16" s="15">
        <f t="shared" si="1"/>
        <v>80010.526315789481</v>
      </c>
    </row>
    <row r="17" spans="1:7" x14ac:dyDescent="0.3">
      <c r="A17" s="16" t="s">
        <v>31</v>
      </c>
      <c r="B17">
        <v>13.89</v>
      </c>
      <c r="C17">
        <v>1057218.7374</v>
      </c>
      <c r="D17">
        <v>2.88</v>
      </c>
      <c r="E17">
        <v>216000</v>
      </c>
      <c r="F17" s="15">
        <f t="shared" si="0"/>
        <v>76113.659999999989</v>
      </c>
      <c r="G17" s="15">
        <f t="shared" si="1"/>
        <v>75000</v>
      </c>
    </row>
    <row r="18" spans="1:7" x14ac:dyDescent="0.3">
      <c r="A18" s="16" t="s">
        <v>16</v>
      </c>
      <c r="B18">
        <v>11.57</v>
      </c>
      <c r="C18">
        <v>880635.04619999998</v>
      </c>
      <c r="D18">
        <v>1.05</v>
      </c>
      <c r="E18">
        <v>78750</v>
      </c>
      <c r="F18" s="15">
        <f t="shared" si="0"/>
        <v>76113.66</v>
      </c>
      <c r="G18" s="15">
        <f t="shared" si="1"/>
        <v>75000</v>
      </c>
    </row>
    <row r="19" spans="1:7" x14ac:dyDescent="0.3">
      <c r="A19" s="16" t="s">
        <v>30</v>
      </c>
      <c r="B19">
        <v>13.89</v>
      </c>
      <c r="C19">
        <v>1057218.7374</v>
      </c>
      <c r="D19">
        <v>0.98</v>
      </c>
      <c r="E19">
        <v>73500</v>
      </c>
      <c r="F19" s="15">
        <f t="shared" si="0"/>
        <v>76113.659999999989</v>
      </c>
      <c r="G19" s="15">
        <f t="shared" si="1"/>
        <v>75000</v>
      </c>
    </row>
    <row r="20" spans="1:7" x14ac:dyDescent="0.3">
      <c r="A20" s="16" t="s">
        <v>19</v>
      </c>
      <c r="B20">
        <v>11.57</v>
      </c>
      <c r="C20">
        <v>880635.04619999998</v>
      </c>
      <c r="D20">
        <v>2.73</v>
      </c>
      <c r="E20">
        <v>204750</v>
      </c>
      <c r="F20" s="15">
        <f t="shared" si="0"/>
        <v>76113.66</v>
      </c>
      <c r="G20" s="15">
        <f t="shared" si="1"/>
        <v>75000</v>
      </c>
    </row>
    <row r="21" spans="1:7" x14ac:dyDescent="0.3">
      <c r="A21" s="16" t="s">
        <v>21</v>
      </c>
      <c r="B21">
        <v>11.57</v>
      </c>
      <c r="C21">
        <v>880635.04619999998</v>
      </c>
      <c r="D21">
        <v>1.65</v>
      </c>
      <c r="E21">
        <v>127750</v>
      </c>
      <c r="F21" s="15">
        <f t="shared" si="0"/>
        <v>76113.66</v>
      </c>
      <c r="G21" s="15">
        <f t="shared" si="1"/>
        <v>77424.242424242431</v>
      </c>
    </row>
    <row r="22" spans="1:7" x14ac:dyDescent="0.3">
      <c r="A22" s="16" t="s">
        <v>33</v>
      </c>
      <c r="B22">
        <v>13.89</v>
      </c>
      <c r="C22">
        <v>1057218.7374</v>
      </c>
      <c r="D22">
        <v>2.37</v>
      </c>
      <c r="E22">
        <v>196150</v>
      </c>
      <c r="F22" s="15">
        <f t="shared" si="0"/>
        <v>76113.659999999989</v>
      </c>
      <c r="G22" s="15">
        <f t="shared" si="1"/>
        <v>82763.713080168774</v>
      </c>
    </row>
    <row r="23" spans="1:7" x14ac:dyDescent="0.3">
      <c r="A23" s="16" t="s">
        <v>23</v>
      </c>
      <c r="B23">
        <v>11.57</v>
      </c>
      <c r="C23">
        <v>880635.04619999998</v>
      </c>
      <c r="D23">
        <v>0</v>
      </c>
      <c r="E23">
        <v>0</v>
      </c>
      <c r="F23" s="15">
        <f t="shared" si="0"/>
        <v>76113.66</v>
      </c>
      <c r="G23" s="15" t="e">
        <f t="shared" si="1"/>
        <v>#DIV/0!</v>
      </c>
    </row>
    <row r="24" spans="1:7" x14ac:dyDescent="0.3">
      <c r="A24" s="16" t="s">
        <v>28</v>
      </c>
      <c r="B24">
        <v>13.89</v>
      </c>
      <c r="C24">
        <v>1057218.7374</v>
      </c>
      <c r="D24">
        <v>0.59</v>
      </c>
      <c r="E24">
        <v>44250</v>
      </c>
      <c r="F24" s="15">
        <f t="shared" si="0"/>
        <v>76113.659999999989</v>
      </c>
      <c r="G24" s="15">
        <f t="shared" si="1"/>
        <v>75000</v>
      </c>
    </row>
    <row r="25" spans="1:7" x14ac:dyDescent="0.3">
      <c r="A25" s="16" t="s">
        <v>24</v>
      </c>
      <c r="B25">
        <v>11.57</v>
      </c>
      <c r="C25">
        <v>880635.04619999998</v>
      </c>
      <c r="D25">
        <v>2.0299999999999998</v>
      </c>
      <c r="E25">
        <v>115460</v>
      </c>
      <c r="F25" s="15">
        <f t="shared" si="0"/>
        <v>76113.66</v>
      </c>
      <c r="G25" s="15">
        <f t="shared" si="1"/>
        <v>56876.847290640399</v>
      </c>
    </row>
    <row r="26" spans="1:7" x14ac:dyDescent="0.3">
      <c r="A26" s="4" t="s">
        <v>2</v>
      </c>
      <c r="B26">
        <v>2939.97</v>
      </c>
      <c r="C26">
        <v>17148933.209100001</v>
      </c>
      <c r="D26">
        <v>394.66</v>
      </c>
      <c r="E26">
        <v>2276712.88</v>
      </c>
      <c r="F26" s="15">
        <f t="shared" si="0"/>
        <v>5833.0300000000007</v>
      </c>
      <c r="G26" s="15">
        <f t="shared" si="1"/>
        <v>5768.7956215476606</v>
      </c>
    </row>
    <row r="27" spans="1:7" x14ac:dyDescent="0.3">
      <c r="A27" s="16" t="s">
        <v>15</v>
      </c>
      <c r="B27">
        <v>136.1</v>
      </c>
      <c r="C27">
        <v>793875.38300000003</v>
      </c>
      <c r="D27">
        <v>4.72</v>
      </c>
      <c r="E27">
        <v>29055</v>
      </c>
      <c r="F27" s="15">
        <f t="shared" si="0"/>
        <v>5833.0300000000007</v>
      </c>
      <c r="G27" s="15">
        <f t="shared" si="1"/>
        <v>6155.7203389830511</v>
      </c>
    </row>
    <row r="28" spans="1:7" x14ac:dyDescent="0.3">
      <c r="A28" s="16" t="s">
        <v>29</v>
      </c>
      <c r="B28">
        <v>163.34</v>
      </c>
      <c r="C28">
        <v>952767.1202</v>
      </c>
      <c r="D28">
        <v>38.19</v>
      </c>
      <c r="E28">
        <v>211941</v>
      </c>
      <c r="F28" s="15">
        <f t="shared" si="0"/>
        <v>5833.03</v>
      </c>
      <c r="G28" s="15">
        <f t="shared" si="1"/>
        <v>5549.6465043205035</v>
      </c>
    </row>
    <row r="29" spans="1:7" x14ac:dyDescent="0.3">
      <c r="A29" s="16" t="s">
        <v>20</v>
      </c>
      <c r="B29">
        <v>136.1</v>
      </c>
      <c r="C29">
        <v>793875.38300000003</v>
      </c>
      <c r="D29">
        <v>17.72</v>
      </c>
      <c r="E29">
        <v>100014</v>
      </c>
      <c r="F29" s="15">
        <f t="shared" si="0"/>
        <v>5833.0300000000007</v>
      </c>
      <c r="G29" s="15">
        <f t="shared" si="1"/>
        <v>5644.1309255079013</v>
      </c>
    </row>
    <row r="30" spans="1:7" x14ac:dyDescent="0.3">
      <c r="A30" s="16" t="s">
        <v>32</v>
      </c>
      <c r="B30">
        <v>163.34</v>
      </c>
      <c r="C30">
        <v>952767.1202</v>
      </c>
      <c r="D30">
        <v>39.28</v>
      </c>
      <c r="E30">
        <v>238317.67</v>
      </c>
      <c r="F30" s="15">
        <f t="shared" si="0"/>
        <v>5833.03</v>
      </c>
      <c r="G30" s="15">
        <f t="shared" si="1"/>
        <v>6067.1504582484722</v>
      </c>
    </row>
    <row r="31" spans="1:7" x14ac:dyDescent="0.3">
      <c r="A31" s="16" t="s">
        <v>27</v>
      </c>
      <c r="B31">
        <v>163.34</v>
      </c>
      <c r="C31">
        <v>952767.1202</v>
      </c>
      <c r="D31">
        <v>19.41</v>
      </c>
      <c r="E31">
        <v>109504.99</v>
      </c>
      <c r="F31" s="15">
        <f t="shared" si="0"/>
        <v>5833.03</v>
      </c>
      <c r="G31" s="15">
        <f t="shared" si="1"/>
        <v>5641.6790314270993</v>
      </c>
    </row>
    <row r="32" spans="1:7" x14ac:dyDescent="0.3">
      <c r="A32" s="16" t="s">
        <v>22</v>
      </c>
      <c r="B32">
        <v>136.1</v>
      </c>
      <c r="C32">
        <v>793875.38300000003</v>
      </c>
      <c r="D32">
        <v>30.09</v>
      </c>
      <c r="E32">
        <v>171775.41</v>
      </c>
      <c r="F32" s="15">
        <f t="shared" si="0"/>
        <v>5833.0300000000007</v>
      </c>
      <c r="G32" s="15">
        <f t="shared" si="1"/>
        <v>5708.7208374875372</v>
      </c>
    </row>
    <row r="33" spans="1:7" x14ac:dyDescent="0.3">
      <c r="A33" s="16" t="s">
        <v>17</v>
      </c>
      <c r="B33">
        <v>136.1</v>
      </c>
      <c r="C33">
        <v>793875.38300000003</v>
      </c>
      <c r="D33">
        <v>15.37</v>
      </c>
      <c r="E33">
        <v>83550</v>
      </c>
      <c r="F33" s="15">
        <f t="shared" si="0"/>
        <v>5833.0300000000007</v>
      </c>
      <c r="G33" s="15">
        <f t="shared" si="1"/>
        <v>5435.9141184124919</v>
      </c>
    </row>
    <row r="34" spans="1:7" x14ac:dyDescent="0.3">
      <c r="A34" s="16" t="s">
        <v>25</v>
      </c>
      <c r="B34">
        <v>163.34</v>
      </c>
      <c r="C34">
        <v>952767.1202</v>
      </c>
      <c r="D34">
        <v>22.14</v>
      </c>
      <c r="E34">
        <v>127486.8</v>
      </c>
      <c r="F34" s="15">
        <f t="shared" si="0"/>
        <v>5833.03</v>
      </c>
      <c r="G34" s="15">
        <f t="shared" si="1"/>
        <v>5758.2113821138209</v>
      </c>
    </row>
    <row r="35" spans="1:7" x14ac:dyDescent="0.3">
      <c r="A35" s="16" t="s">
        <v>26</v>
      </c>
      <c r="B35">
        <v>163.34</v>
      </c>
      <c r="C35">
        <v>952767.1202</v>
      </c>
      <c r="D35">
        <v>54.03</v>
      </c>
      <c r="E35">
        <v>306379</v>
      </c>
      <c r="F35" s="15">
        <f t="shared" si="0"/>
        <v>5833.03</v>
      </c>
      <c r="G35" s="15">
        <f t="shared" si="1"/>
        <v>5670.5348880251713</v>
      </c>
    </row>
    <row r="36" spans="1:7" x14ac:dyDescent="0.3">
      <c r="A36" s="16" t="s">
        <v>18</v>
      </c>
      <c r="B36">
        <v>136.1</v>
      </c>
      <c r="C36">
        <v>793875.38300000003</v>
      </c>
      <c r="D36">
        <v>5.75</v>
      </c>
      <c r="E36">
        <v>36774</v>
      </c>
      <c r="F36" s="15">
        <f t="shared" si="0"/>
        <v>5833.0300000000007</v>
      </c>
      <c r="G36" s="15">
        <f t="shared" si="1"/>
        <v>6395.478260869565</v>
      </c>
    </row>
    <row r="37" spans="1:7" x14ac:dyDescent="0.3">
      <c r="A37" s="16" t="s">
        <v>14</v>
      </c>
      <c r="B37">
        <v>108.91</v>
      </c>
      <c r="C37">
        <v>635275.29729999998</v>
      </c>
      <c r="D37">
        <v>11.32</v>
      </c>
      <c r="E37">
        <v>68644</v>
      </c>
      <c r="F37" s="15">
        <f t="shared" si="0"/>
        <v>5833.03</v>
      </c>
      <c r="G37" s="15">
        <f t="shared" si="1"/>
        <v>6063.9575971731447</v>
      </c>
    </row>
    <row r="38" spans="1:7" x14ac:dyDescent="0.3">
      <c r="A38" s="16" t="s">
        <v>31</v>
      </c>
      <c r="B38">
        <v>163.34</v>
      </c>
      <c r="C38">
        <v>952767.1202</v>
      </c>
      <c r="D38">
        <v>17.57</v>
      </c>
      <c r="E38">
        <v>106820</v>
      </c>
      <c r="F38" s="15">
        <f t="shared" si="0"/>
        <v>5833.03</v>
      </c>
      <c r="G38" s="15">
        <f t="shared" si="1"/>
        <v>6079.6812749003984</v>
      </c>
    </row>
    <row r="39" spans="1:7" x14ac:dyDescent="0.3">
      <c r="A39" s="16" t="s">
        <v>16</v>
      </c>
      <c r="B39">
        <v>136.1</v>
      </c>
      <c r="C39">
        <v>793875.38300000003</v>
      </c>
      <c r="D39">
        <v>8.8000000000000007</v>
      </c>
      <c r="E39">
        <v>55401</v>
      </c>
      <c r="F39" s="15">
        <f t="shared" si="0"/>
        <v>5833.0300000000007</v>
      </c>
      <c r="G39" s="15">
        <f t="shared" si="1"/>
        <v>6295.5681818181811</v>
      </c>
    </row>
    <row r="40" spans="1:7" x14ac:dyDescent="0.3">
      <c r="A40" s="16" t="s">
        <v>30</v>
      </c>
      <c r="B40">
        <v>163.34</v>
      </c>
      <c r="C40">
        <v>952767.1202</v>
      </c>
      <c r="D40">
        <v>10.66</v>
      </c>
      <c r="E40">
        <v>63423</v>
      </c>
      <c r="F40" s="15">
        <f t="shared" si="0"/>
        <v>5833.03</v>
      </c>
      <c r="G40" s="15">
        <f t="shared" si="1"/>
        <v>5949.6247654784238</v>
      </c>
    </row>
    <row r="41" spans="1:7" x14ac:dyDescent="0.3">
      <c r="A41" s="16" t="s">
        <v>19</v>
      </c>
      <c r="B41">
        <v>136.1</v>
      </c>
      <c r="C41">
        <v>793875.38300000003</v>
      </c>
      <c r="D41">
        <v>31.15</v>
      </c>
      <c r="E41">
        <v>192942</v>
      </c>
      <c r="F41" s="15">
        <f t="shared" si="0"/>
        <v>5833.0300000000007</v>
      </c>
      <c r="G41" s="15">
        <f t="shared" si="1"/>
        <v>6193.9646869983953</v>
      </c>
    </row>
    <row r="42" spans="1:7" x14ac:dyDescent="0.3">
      <c r="A42" s="16" t="s">
        <v>21</v>
      </c>
      <c r="B42">
        <v>136.1</v>
      </c>
      <c r="C42">
        <v>793875.38300000003</v>
      </c>
      <c r="D42">
        <v>28.05</v>
      </c>
      <c r="E42">
        <v>154071</v>
      </c>
      <c r="F42" s="15">
        <f t="shared" si="0"/>
        <v>5833.0300000000007</v>
      </c>
      <c r="G42" s="15">
        <f t="shared" si="1"/>
        <v>5492.727272727273</v>
      </c>
    </row>
    <row r="43" spans="1:7" x14ac:dyDescent="0.3">
      <c r="A43" s="16" t="s">
        <v>33</v>
      </c>
      <c r="B43">
        <v>163.34</v>
      </c>
      <c r="C43">
        <v>952767.1202</v>
      </c>
      <c r="D43">
        <v>20.9</v>
      </c>
      <c r="E43">
        <v>126919.01</v>
      </c>
      <c r="F43" s="15">
        <f t="shared" si="0"/>
        <v>5833.03</v>
      </c>
      <c r="G43" s="15">
        <f t="shared" si="1"/>
        <v>6072.6799043062201</v>
      </c>
    </row>
    <row r="44" spans="1:7" x14ac:dyDescent="0.3">
      <c r="A44" s="16" t="s">
        <v>23</v>
      </c>
      <c r="B44">
        <v>136.1</v>
      </c>
      <c r="C44">
        <v>793875.38300000003</v>
      </c>
      <c r="D44">
        <v>0</v>
      </c>
      <c r="E44">
        <v>0</v>
      </c>
      <c r="F44" s="15">
        <f t="shared" si="0"/>
        <v>5833.0300000000007</v>
      </c>
      <c r="G44" s="15" t="e">
        <f t="shared" si="1"/>
        <v>#DIV/0!</v>
      </c>
    </row>
    <row r="45" spans="1:7" x14ac:dyDescent="0.3">
      <c r="A45" s="16" t="s">
        <v>28</v>
      </c>
      <c r="B45">
        <v>163.34</v>
      </c>
      <c r="C45">
        <v>952767.1202</v>
      </c>
      <c r="D45">
        <v>6.73</v>
      </c>
      <c r="E45">
        <v>41368</v>
      </c>
      <c r="F45" s="15">
        <f t="shared" si="0"/>
        <v>5833.03</v>
      </c>
      <c r="G45" s="15">
        <f t="shared" si="1"/>
        <v>6146.8053491827632</v>
      </c>
    </row>
    <row r="46" spans="1:7" x14ac:dyDescent="0.3">
      <c r="A46" s="16" t="s">
        <v>24</v>
      </c>
      <c r="B46">
        <v>136.1</v>
      </c>
      <c r="C46">
        <v>793875.38300000003</v>
      </c>
      <c r="D46">
        <v>12.78</v>
      </c>
      <c r="E46">
        <v>52327</v>
      </c>
      <c r="F46" s="15">
        <f t="shared" si="0"/>
        <v>5833.0300000000007</v>
      </c>
      <c r="G46" s="15">
        <f t="shared" si="1"/>
        <v>4094.4444444444448</v>
      </c>
    </row>
    <row r="47" spans="1:7" x14ac:dyDescent="0.3">
      <c r="A47" s="4" t="s">
        <v>37</v>
      </c>
      <c r="B47">
        <v>3189.9399999999996</v>
      </c>
      <c r="C47">
        <v>36175064.799300015</v>
      </c>
      <c r="D47">
        <v>438.50999999999993</v>
      </c>
      <c r="E47">
        <v>5577802.8799999999</v>
      </c>
      <c r="F47" s="15">
        <f t="shared" si="0"/>
        <v>11340.359003398189</v>
      </c>
      <c r="G47" s="15">
        <f t="shared" si="1"/>
        <v>12719.898930469089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2:E47"/>
  <sheetViews>
    <sheetView topLeftCell="A32" workbookViewId="0">
      <selection activeCell="C38" sqref="C38"/>
    </sheetView>
  </sheetViews>
  <sheetFormatPr defaultRowHeight="14.4" x14ac:dyDescent="0.3"/>
  <cols>
    <col min="1" max="1" width="23.6640625" customWidth="1"/>
    <col min="2" max="2" width="31.6640625" customWidth="1"/>
    <col min="3" max="3" width="16.88671875" style="1" bestFit="1" customWidth="1"/>
    <col min="4" max="4" width="23.6640625" customWidth="1"/>
    <col min="5" max="5" width="23.5546875" customWidth="1"/>
    <col min="6" max="6" width="13.109375" bestFit="1" customWidth="1"/>
    <col min="7" max="7" width="10.109375" bestFit="1" customWidth="1"/>
    <col min="8" max="8" width="8.5546875" bestFit="1" customWidth="1"/>
    <col min="9" max="9" width="24.44140625" bestFit="1" customWidth="1"/>
    <col min="10" max="10" width="11.77734375" bestFit="1" customWidth="1"/>
    <col min="11" max="11" width="12" bestFit="1" customWidth="1"/>
    <col min="12" max="12" width="10" bestFit="1" customWidth="1"/>
    <col min="13" max="13" width="12" bestFit="1" customWidth="1"/>
    <col min="14" max="14" width="24.44140625" bestFit="1" customWidth="1"/>
    <col min="15" max="15" width="11.77734375" bestFit="1" customWidth="1"/>
    <col min="16" max="16" width="12" bestFit="1" customWidth="1"/>
    <col min="17" max="17" width="10" bestFit="1" customWidth="1"/>
    <col min="18" max="18" width="12" bestFit="1" customWidth="1"/>
  </cols>
  <sheetData>
    <row r="2" spans="1:5" x14ac:dyDescent="0.3">
      <c r="A2" s="3" t="s">
        <v>42</v>
      </c>
      <c r="B2" t="s">
        <v>81</v>
      </c>
      <c r="D2" s="3" t="s">
        <v>42</v>
      </c>
      <c r="E2" t="s">
        <v>82</v>
      </c>
    </row>
    <row r="4" spans="1:5" x14ac:dyDescent="0.3">
      <c r="A4" s="3" t="s">
        <v>36</v>
      </c>
      <c r="B4" t="s">
        <v>79</v>
      </c>
      <c r="D4" s="3" t="s">
        <v>36</v>
      </c>
      <c r="E4" t="s">
        <v>80</v>
      </c>
    </row>
    <row r="5" spans="1:5" x14ac:dyDescent="0.3">
      <c r="A5" s="4" t="s">
        <v>34</v>
      </c>
      <c r="B5" s="5">
        <v>63331274.850000001</v>
      </c>
      <c r="C5" s="6">
        <f>+E5/B5</f>
        <v>5.7109058495448874E-2</v>
      </c>
      <c r="D5" s="4" t="s">
        <v>34</v>
      </c>
      <c r="E5" s="5">
        <v>3616789.48</v>
      </c>
    </row>
    <row r="6" spans="1:5" x14ac:dyDescent="0.3">
      <c r="A6" s="4" t="s">
        <v>66</v>
      </c>
      <c r="B6" s="5">
        <v>125620246.40000001</v>
      </c>
      <c r="C6" s="6">
        <f t="shared" ref="C6:C14" si="0">+E6/B6</f>
        <v>2.203665634586751E-2</v>
      </c>
      <c r="D6" s="4" t="s">
        <v>66</v>
      </c>
      <c r="E6" s="5">
        <v>2768250.2</v>
      </c>
    </row>
    <row r="7" spans="1:5" x14ac:dyDescent="0.3">
      <c r="A7" s="4" t="s">
        <v>69</v>
      </c>
      <c r="B7" s="5">
        <v>349744522.5</v>
      </c>
      <c r="C7" s="6">
        <f t="shared" si="0"/>
        <v>2.6788443384413548E-2</v>
      </c>
      <c r="D7" s="4" t="s">
        <v>69</v>
      </c>
      <c r="E7" s="5">
        <v>9369111.3399999999</v>
      </c>
    </row>
    <row r="8" spans="1:5" x14ac:dyDescent="0.3">
      <c r="A8" s="4" t="s">
        <v>72</v>
      </c>
      <c r="B8" s="5">
        <v>208913929</v>
      </c>
      <c r="C8" s="6">
        <f t="shared" si="0"/>
        <v>2.1619909891216493E-2</v>
      </c>
      <c r="D8" s="4" t="s">
        <v>72</v>
      </c>
      <c r="E8" s="5">
        <v>4516700.32</v>
      </c>
    </row>
    <row r="9" spans="1:5" x14ac:dyDescent="0.3">
      <c r="A9" s="4" t="s">
        <v>12</v>
      </c>
      <c r="B9" s="5">
        <v>244377507.69999999</v>
      </c>
      <c r="C9" s="6">
        <f t="shared" si="0"/>
        <v>1.4421062082056745E-2</v>
      </c>
      <c r="D9" s="4" t="s">
        <v>12</v>
      </c>
      <c r="E9" s="5">
        <v>3524183.21</v>
      </c>
    </row>
    <row r="10" spans="1:5" x14ac:dyDescent="0.3">
      <c r="A10" s="4" t="s">
        <v>35</v>
      </c>
      <c r="B10" s="5">
        <v>111217973.40000001</v>
      </c>
      <c r="C10" s="6">
        <f t="shared" si="0"/>
        <v>1.8655079179854935E-2</v>
      </c>
      <c r="D10" s="4" t="s">
        <v>35</v>
      </c>
      <c r="E10" s="5">
        <v>2074780.1</v>
      </c>
    </row>
    <row r="11" spans="1:5" x14ac:dyDescent="0.3">
      <c r="A11" s="4" t="s">
        <v>75</v>
      </c>
      <c r="B11" s="5">
        <v>180633025</v>
      </c>
      <c r="C11" s="6">
        <f t="shared" si="0"/>
        <v>2.0426212482462715E-2</v>
      </c>
      <c r="D11" s="4" t="s">
        <v>75</v>
      </c>
      <c r="E11" s="5">
        <v>3689648.55</v>
      </c>
    </row>
    <row r="12" spans="1:5" x14ac:dyDescent="0.3">
      <c r="A12" s="4" t="s">
        <v>1</v>
      </c>
      <c r="B12" s="5">
        <v>205457949.59999999</v>
      </c>
      <c r="C12" s="6">
        <f t="shared" si="0"/>
        <v>2.1200613743494693E-2</v>
      </c>
      <c r="D12" s="4" t="s">
        <v>1</v>
      </c>
      <c r="E12" s="5">
        <v>4355834.63</v>
      </c>
    </row>
    <row r="13" spans="1:5" x14ac:dyDescent="0.3">
      <c r="A13" s="4" t="s">
        <v>77</v>
      </c>
      <c r="B13" s="5">
        <v>282679345</v>
      </c>
      <c r="C13" s="6">
        <f t="shared" si="0"/>
        <v>3.1885137769793542E-2</v>
      </c>
      <c r="D13" s="4" t="s">
        <v>77</v>
      </c>
      <c r="E13" s="5">
        <v>9013269.8599999994</v>
      </c>
    </row>
    <row r="14" spans="1:5" x14ac:dyDescent="0.3">
      <c r="A14" s="4" t="s">
        <v>78</v>
      </c>
      <c r="B14" s="5">
        <v>289230407</v>
      </c>
      <c r="C14" s="6">
        <f t="shared" si="0"/>
        <v>1.9388822005841178E-2</v>
      </c>
      <c r="D14" s="4" t="s">
        <v>78</v>
      </c>
      <c r="E14" s="5">
        <v>5607836.8799999999</v>
      </c>
    </row>
    <row r="15" spans="1:5" x14ac:dyDescent="0.3">
      <c r="A15" s="4" t="s">
        <v>37</v>
      </c>
      <c r="B15" s="5">
        <v>2061206180.45</v>
      </c>
      <c r="D15" s="4" t="s">
        <v>37</v>
      </c>
      <c r="E15" s="5">
        <v>48536404.570000008</v>
      </c>
    </row>
    <row r="18" spans="1:4" x14ac:dyDescent="0.3">
      <c r="A18" s="3" t="s">
        <v>42</v>
      </c>
      <c r="B18" t="s">
        <v>82</v>
      </c>
    </row>
    <row r="20" spans="1:4" x14ac:dyDescent="0.3">
      <c r="A20" s="3" t="s">
        <v>36</v>
      </c>
      <c r="B20" t="s">
        <v>79</v>
      </c>
    </row>
    <row r="21" spans="1:4" x14ac:dyDescent="0.3">
      <c r="A21" s="4" t="s">
        <v>34</v>
      </c>
      <c r="B21" s="5">
        <v>2586080</v>
      </c>
      <c r="C21" s="7">
        <f>+D21/B21</f>
        <v>9.2147961393305704E-3</v>
      </c>
      <c r="D21">
        <f>+VLOOKUP(A21,[1]Sheet4!$D:$E,2,0)</f>
        <v>23830.2</v>
      </c>
    </row>
    <row r="22" spans="1:4" x14ac:dyDescent="0.3">
      <c r="A22" s="4" t="s">
        <v>66</v>
      </c>
      <c r="B22" s="5">
        <v>4582445</v>
      </c>
      <c r="C22" s="7">
        <f t="shared" ref="C22:C31" si="1">+D22/B22</f>
        <v>1.0194928689815154E-2</v>
      </c>
      <c r="D22">
        <f>+VLOOKUP(A22,[1]Sheet4!$D:$E,2,0)</f>
        <v>46717.700000000004</v>
      </c>
    </row>
    <row r="23" spans="1:4" x14ac:dyDescent="0.3">
      <c r="A23" s="4" t="s">
        <v>69</v>
      </c>
      <c r="B23" s="5">
        <v>10741470</v>
      </c>
      <c r="C23" s="7">
        <f t="shared" si="1"/>
        <v>1.2575476168531868E-2</v>
      </c>
      <c r="D23">
        <f>+VLOOKUP(A23,[1]Sheet4!$D:$E,2,0)</f>
        <v>135079.1</v>
      </c>
    </row>
    <row r="24" spans="1:4" x14ac:dyDescent="0.3">
      <c r="A24" s="4" t="s">
        <v>72</v>
      </c>
      <c r="B24" s="5">
        <v>6936256</v>
      </c>
      <c r="C24" s="7">
        <f t="shared" si="1"/>
        <v>1.2096514315503926E-2</v>
      </c>
      <c r="D24">
        <f>+VLOOKUP(A24,[1]Sheet4!$D:$E,2,0)</f>
        <v>83904.52</v>
      </c>
    </row>
    <row r="25" spans="1:4" x14ac:dyDescent="0.3">
      <c r="A25" s="4" t="s">
        <v>12</v>
      </c>
      <c r="B25" s="5">
        <v>5134050</v>
      </c>
      <c r="C25" s="7">
        <f t="shared" si="1"/>
        <v>1.0590596118074422E-2</v>
      </c>
      <c r="D25">
        <f>+VLOOKUP(A25,[1]Sheet4!$D:$E,2,0)</f>
        <v>54372.649999999987</v>
      </c>
    </row>
    <row r="26" spans="1:4" x14ac:dyDescent="0.3">
      <c r="A26" s="4" t="s">
        <v>35</v>
      </c>
      <c r="B26" s="5">
        <v>5212855</v>
      </c>
      <c r="C26" s="7">
        <f t="shared" si="1"/>
        <v>1.274988466013346E-2</v>
      </c>
      <c r="D26">
        <f>+VLOOKUP(A26,[1]Sheet4!$D:$E,2,0)</f>
        <v>66463.3</v>
      </c>
    </row>
    <row r="27" spans="1:4" x14ac:dyDescent="0.3">
      <c r="A27" s="4" t="s">
        <v>75</v>
      </c>
      <c r="B27" s="5">
        <v>6077680</v>
      </c>
      <c r="C27" s="7">
        <f t="shared" si="1"/>
        <v>4.383699043055903E-3</v>
      </c>
      <c r="D27">
        <f>+VLOOKUP(A27,[1]Sheet4!$D:$E,2,0)</f>
        <v>26642.720000000001</v>
      </c>
    </row>
    <row r="28" spans="1:4" x14ac:dyDescent="0.3">
      <c r="A28" s="4" t="s">
        <v>1</v>
      </c>
      <c r="B28" s="5">
        <v>6281215</v>
      </c>
      <c r="C28" s="7">
        <f t="shared" si="1"/>
        <v>7.8555502398819331E-3</v>
      </c>
      <c r="D28">
        <f>+VLOOKUP(A28,[1]Sheet4!$D:$E,2,0)</f>
        <v>49342.400000000001</v>
      </c>
    </row>
    <row r="29" spans="1:4" x14ac:dyDescent="0.3">
      <c r="A29" s="4" t="s">
        <v>77</v>
      </c>
      <c r="B29" s="5">
        <v>10425500</v>
      </c>
      <c r="C29" s="7">
        <f t="shared" si="1"/>
        <v>1.0821055105270731E-2</v>
      </c>
      <c r="D29">
        <f>+VLOOKUP(A29,[1]Sheet4!$D:$E,2,0)</f>
        <v>112814.91</v>
      </c>
    </row>
    <row r="30" spans="1:4" x14ac:dyDescent="0.3">
      <c r="A30" s="4" t="s">
        <v>78</v>
      </c>
      <c r="B30" s="5">
        <v>10346361</v>
      </c>
      <c r="C30" s="7">
        <f t="shared" si="1"/>
        <v>1.0841790654704586E-2</v>
      </c>
      <c r="D30">
        <f>+VLOOKUP(A30,[1]Sheet4!$D:$E,2,0)</f>
        <v>112173.08</v>
      </c>
    </row>
    <row r="31" spans="1:4" x14ac:dyDescent="0.3">
      <c r="A31" s="4" t="s">
        <v>37</v>
      </c>
      <c r="B31" s="5">
        <v>68323912</v>
      </c>
      <c r="C31" s="7">
        <f t="shared" si="1"/>
        <v>1.0411297584950931E-2</v>
      </c>
      <c r="D31">
        <f>SUM(D21:D30)</f>
        <v>711340.58</v>
      </c>
    </row>
    <row r="34" spans="1:5" x14ac:dyDescent="0.3">
      <c r="A34" s="3" t="s">
        <v>42</v>
      </c>
      <c r="B34" t="s">
        <v>81</v>
      </c>
      <c r="D34" s="3" t="s">
        <v>42</v>
      </c>
      <c r="E34" t="s">
        <v>81</v>
      </c>
    </row>
    <row r="36" spans="1:5" x14ac:dyDescent="0.3">
      <c r="A36" s="3" t="s">
        <v>36</v>
      </c>
      <c r="B36" t="s">
        <v>79</v>
      </c>
      <c r="D36" s="3" t="s">
        <v>36</v>
      </c>
      <c r="E36" t="s">
        <v>80</v>
      </c>
    </row>
    <row r="37" spans="1:5" x14ac:dyDescent="0.3">
      <c r="A37" s="4" t="s">
        <v>34</v>
      </c>
      <c r="B37" s="5">
        <v>63331274.850000001</v>
      </c>
      <c r="C37" s="6">
        <f>+E37/B37</f>
        <v>0.36306900870794645</v>
      </c>
      <c r="D37" s="4" t="s">
        <v>34</v>
      </c>
      <c r="E37" s="5">
        <v>22993623.18</v>
      </c>
    </row>
    <row r="38" spans="1:5" x14ac:dyDescent="0.3">
      <c r="A38" s="4" t="s">
        <v>66</v>
      </c>
      <c r="B38" s="5">
        <v>125620246.40000001</v>
      </c>
      <c r="C38" s="6">
        <f t="shared" ref="C38:C46" si="2">+E38/B38</f>
        <v>0.26276536184218152</v>
      </c>
      <c r="D38" s="4" t="s">
        <v>66</v>
      </c>
      <c r="E38" s="5">
        <v>33008649.5</v>
      </c>
    </row>
    <row r="39" spans="1:5" x14ac:dyDescent="0.3">
      <c r="A39" s="4" t="s">
        <v>69</v>
      </c>
      <c r="B39" s="5">
        <v>349744522.5</v>
      </c>
      <c r="C39" s="6">
        <f t="shared" si="2"/>
        <v>0.25790246765051195</v>
      </c>
      <c r="D39" s="4" t="s">
        <v>69</v>
      </c>
      <c r="E39" s="5">
        <v>90199975.400000006</v>
      </c>
    </row>
    <row r="40" spans="1:5" x14ac:dyDescent="0.3">
      <c r="A40" s="4" t="s">
        <v>72</v>
      </c>
      <c r="B40" s="5">
        <v>208913929</v>
      </c>
      <c r="C40" s="6">
        <f t="shared" si="2"/>
        <v>0.25702384559528341</v>
      </c>
      <c r="D40" s="4" t="s">
        <v>72</v>
      </c>
      <c r="E40" s="5">
        <v>53695861.43</v>
      </c>
    </row>
    <row r="41" spans="1:5" x14ac:dyDescent="0.3">
      <c r="A41" s="4" t="s">
        <v>12</v>
      </c>
      <c r="B41" s="5">
        <v>244377507.69999999</v>
      </c>
      <c r="C41" s="6">
        <f t="shared" si="2"/>
        <v>0.18782970675987465</v>
      </c>
      <c r="D41" s="4" t="s">
        <v>12</v>
      </c>
      <c r="E41" s="5">
        <v>45901355.610000007</v>
      </c>
    </row>
    <row r="42" spans="1:5" x14ac:dyDescent="0.3">
      <c r="A42" s="4" t="s">
        <v>35</v>
      </c>
      <c r="B42" s="5">
        <v>111217973.40000001</v>
      </c>
      <c r="C42" s="6">
        <f t="shared" si="2"/>
        <v>0.19379499339087941</v>
      </c>
      <c r="D42" s="4" t="s">
        <v>35</v>
      </c>
      <c r="E42" s="5">
        <v>21553486.420000002</v>
      </c>
    </row>
    <row r="43" spans="1:5" x14ac:dyDescent="0.3">
      <c r="A43" s="4" t="s">
        <v>75</v>
      </c>
      <c r="B43" s="5">
        <v>180633025</v>
      </c>
      <c r="C43" s="6">
        <f t="shared" si="2"/>
        <v>0.27575604942673132</v>
      </c>
      <c r="D43" s="4" t="s">
        <v>75</v>
      </c>
      <c r="E43" s="5">
        <v>49810649.369999997</v>
      </c>
    </row>
    <row r="44" spans="1:5" x14ac:dyDescent="0.3">
      <c r="A44" s="4" t="s">
        <v>1</v>
      </c>
      <c r="B44" s="5">
        <v>205457949.59999999</v>
      </c>
      <c r="C44" s="6">
        <f t="shared" si="2"/>
        <v>0.24987433306888215</v>
      </c>
      <c r="D44" s="4" t="s">
        <v>1</v>
      </c>
      <c r="E44" s="5">
        <v>51338668.130000003</v>
      </c>
    </row>
    <row r="45" spans="1:5" x14ac:dyDescent="0.3">
      <c r="A45" s="4" t="s">
        <v>77</v>
      </c>
      <c r="B45" s="5">
        <v>282679345</v>
      </c>
      <c r="C45" s="6">
        <f t="shared" si="2"/>
        <v>0.22339416588785432</v>
      </c>
      <c r="D45" s="4" t="s">
        <v>77</v>
      </c>
      <c r="E45" s="5">
        <v>63148916.490000002</v>
      </c>
    </row>
    <row r="46" spans="1:5" x14ac:dyDescent="0.3">
      <c r="A46" s="4" t="s">
        <v>78</v>
      </c>
      <c r="B46" s="5">
        <v>289230407</v>
      </c>
      <c r="C46" s="6">
        <f t="shared" si="2"/>
        <v>0.29395908459928971</v>
      </c>
      <c r="D46" s="4" t="s">
        <v>78</v>
      </c>
      <c r="E46" s="5">
        <v>85021905.679999992</v>
      </c>
    </row>
    <row r="47" spans="1:5" x14ac:dyDescent="0.3">
      <c r="A47" s="4" t="s">
        <v>37</v>
      </c>
      <c r="B47" s="5">
        <v>2061206180.45</v>
      </c>
      <c r="D47" s="4" t="s">
        <v>37</v>
      </c>
      <c r="E47" s="5">
        <v>516673091.21000004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U174"/>
  <sheetViews>
    <sheetView workbookViewId="0"/>
  </sheetViews>
  <sheetFormatPr defaultRowHeight="14.4" x14ac:dyDescent="0.3"/>
  <cols>
    <col min="1" max="1" width="11.33203125" bestFit="1" customWidth="1"/>
    <col min="2" max="2" width="8.6640625" bestFit="1" customWidth="1"/>
    <col min="3" max="3" width="23.6640625" bestFit="1" customWidth="1"/>
    <col min="4" max="4" width="23.88671875" bestFit="1" customWidth="1"/>
    <col min="5" max="5" width="22" bestFit="1" customWidth="1"/>
    <col min="6" max="6" width="22.88671875" bestFit="1" customWidth="1"/>
    <col min="7" max="7" width="26.5546875" bestFit="1" customWidth="1"/>
    <col min="8" max="8" width="13.21875" bestFit="1" customWidth="1"/>
    <col min="9" max="9" width="24.44140625" bestFit="1" customWidth="1"/>
    <col min="10" max="10" width="12.88671875" bestFit="1" customWidth="1"/>
    <col min="11" max="11" width="21" bestFit="1" customWidth="1"/>
    <col min="12" max="12" width="15.77734375" bestFit="1" customWidth="1"/>
    <col min="13" max="13" width="13.44140625" bestFit="1" customWidth="1"/>
    <col min="14" max="14" width="21.5546875" bestFit="1" customWidth="1"/>
    <col min="15" max="15" width="16.21875" bestFit="1" customWidth="1"/>
    <col min="16" max="16" width="19" bestFit="1" customWidth="1"/>
    <col min="17" max="17" width="27.109375" bestFit="1" customWidth="1"/>
    <col min="18" max="18" width="16.44140625" bestFit="1" customWidth="1"/>
    <col min="19" max="19" width="12" bestFit="1" customWidth="1"/>
    <col min="20" max="20" width="20" bestFit="1" customWidth="1"/>
    <col min="21" max="21" width="16.33203125" bestFit="1" customWidth="1"/>
  </cols>
  <sheetData>
    <row r="1" spans="1:21" x14ac:dyDescent="0.3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53</v>
      </c>
      <c r="P1" t="s">
        <v>54</v>
      </c>
      <c r="Q1" t="s">
        <v>55</v>
      </c>
      <c r="R1" t="s">
        <v>56</v>
      </c>
      <c r="S1" t="s">
        <v>57</v>
      </c>
      <c r="T1" t="s">
        <v>58</v>
      </c>
      <c r="U1" t="s">
        <v>59</v>
      </c>
    </row>
    <row r="2" spans="1:21" x14ac:dyDescent="0.3">
      <c r="A2">
        <v>45200</v>
      </c>
      <c r="B2">
        <v>45230</v>
      </c>
      <c r="C2" t="s">
        <v>60</v>
      </c>
      <c r="D2" t="s">
        <v>8</v>
      </c>
      <c r="E2">
        <v>0</v>
      </c>
      <c r="F2">
        <v>0</v>
      </c>
      <c r="G2">
        <v>0</v>
      </c>
      <c r="H2">
        <v>0</v>
      </c>
      <c r="I2">
        <v>0</v>
      </c>
      <c r="J2">
        <v>2</v>
      </c>
      <c r="K2">
        <v>0</v>
      </c>
      <c r="L2">
        <v>2</v>
      </c>
      <c r="M2">
        <v>0</v>
      </c>
      <c r="N2">
        <v>0</v>
      </c>
      <c r="O2">
        <v>0</v>
      </c>
      <c r="P2">
        <v>150000</v>
      </c>
      <c r="Q2">
        <v>0</v>
      </c>
      <c r="R2">
        <v>150000</v>
      </c>
      <c r="S2">
        <v>6</v>
      </c>
      <c r="T2">
        <v>0</v>
      </c>
      <c r="U2">
        <v>6</v>
      </c>
    </row>
    <row r="3" spans="1:21" x14ac:dyDescent="0.3">
      <c r="A3">
        <v>45200</v>
      </c>
      <c r="B3">
        <v>45230</v>
      </c>
      <c r="C3" t="s">
        <v>60</v>
      </c>
      <c r="D3" t="s">
        <v>2</v>
      </c>
      <c r="E3">
        <v>0</v>
      </c>
      <c r="F3">
        <v>0</v>
      </c>
      <c r="G3">
        <v>0</v>
      </c>
      <c r="H3">
        <v>0</v>
      </c>
      <c r="I3">
        <v>0</v>
      </c>
      <c r="J3">
        <v>23.24</v>
      </c>
      <c r="K3">
        <v>0</v>
      </c>
      <c r="L3">
        <v>23.24</v>
      </c>
      <c r="M3">
        <v>17.084</v>
      </c>
      <c r="N3">
        <v>0</v>
      </c>
      <c r="O3">
        <v>17.084</v>
      </c>
      <c r="P3">
        <v>134915</v>
      </c>
      <c r="Q3">
        <v>0</v>
      </c>
      <c r="R3">
        <v>134915</v>
      </c>
      <c r="S3">
        <v>8</v>
      </c>
      <c r="T3">
        <v>0</v>
      </c>
      <c r="U3">
        <v>8</v>
      </c>
    </row>
    <row r="4" spans="1:21" x14ac:dyDescent="0.3">
      <c r="A4">
        <v>45200</v>
      </c>
      <c r="B4">
        <v>45230</v>
      </c>
      <c r="C4" t="s">
        <v>60</v>
      </c>
      <c r="D4" t="s">
        <v>7</v>
      </c>
      <c r="E4">
        <v>0</v>
      </c>
      <c r="F4">
        <v>0</v>
      </c>
      <c r="G4">
        <v>0</v>
      </c>
      <c r="H4">
        <v>0</v>
      </c>
      <c r="I4">
        <v>0</v>
      </c>
      <c r="J4">
        <v>131.66</v>
      </c>
      <c r="K4">
        <v>0</v>
      </c>
      <c r="L4">
        <v>131.66</v>
      </c>
      <c r="M4">
        <v>131.00200000000001</v>
      </c>
      <c r="N4">
        <v>0</v>
      </c>
      <c r="O4">
        <v>131.00200000000001</v>
      </c>
      <c r="P4">
        <v>763430.7</v>
      </c>
      <c r="Q4">
        <v>0</v>
      </c>
      <c r="R4">
        <v>763430.7</v>
      </c>
      <c r="S4">
        <v>16</v>
      </c>
      <c r="T4">
        <v>0</v>
      </c>
      <c r="U4">
        <v>16</v>
      </c>
    </row>
    <row r="5" spans="1:21" x14ac:dyDescent="0.3">
      <c r="A5">
        <v>45200</v>
      </c>
      <c r="B5">
        <v>45230</v>
      </c>
      <c r="C5" t="s">
        <v>60</v>
      </c>
      <c r="D5" t="s">
        <v>6</v>
      </c>
      <c r="E5">
        <v>0</v>
      </c>
      <c r="F5">
        <v>0</v>
      </c>
      <c r="G5">
        <v>0</v>
      </c>
      <c r="H5">
        <v>0</v>
      </c>
      <c r="I5">
        <v>0</v>
      </c>
      <c r="J5">
        <v>557.95399999999995</v>
      </c>
      <c r="K5">
        <v>28.24</v>
      </c>
      <c r="L5">
        <v>529.71400000000006</v>
      </c>
      <c r="M5">
        <v>513.29899999999998</v>
      </c>
      <c r="N5">
        <v>25.981000000000002</v>
      </c>
      <c r="O5">
        <v>487.31799999999998</v>
      </c>
      <c r="P5">
        <v>3400648.88</v>
      </c>
      <c r="Q5">
        <v>175629.5</v>
      </c>
      <c r="R5">
        <v>3225019.38</v>
      </c>
      <c r="S5">
        <v>62</v>
      </c>
      <c r="T5">
        <v>2</v>
      </c>
      <c r="U5">
        <v>60</v>
      </c>
    </row>
    <row r="6" spans="1:21" x14ac:dyDescent="0.3">
      <c r="A6">
        <v>45200</v>
      </c>
      <c r="B6">
        <v>45230</v>
      </c>
      <c r="C6" t="s">
        <v>60</v>
      </c>
      <c r="D6" t="s">
        <v>61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650</v>
      </c>
      <c r="Q6">
        <v>0</v>
      </c>
      <c r="R6">
        <v>650</v>
      </c>
      <c r="S6">
        <v>2</v>
      </c>
      <c r="T6">
        <v>0</v>
      </c>
      <c r="U6">
        <v>2</v>
      </c>
    </row>
    <row r="7" spans="1:21" x14ac:dyDescent="0.3">
      <c r="A7">
        <v>45200</v>
      </c>
      <c r="B7">
        <v>45230</v>
      </c>
      <c r="C7" t="s">
        <v>60</v>
      </c>
      <c r="D7" t="s">
        <v>62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187</v>
      </c>
      <c r="Q7">
        <v>0</v>
      </c>
      <c r="R7">
        <v>187</v>
      </c>
      <c r="S7">
        <v>14</v>
      </c>
      <c r="T7">
        <v>0</v>
      </c>
      <c r="U7">
        <v>14</v>
      </c>
    </row>
    <row r="8" spans="1:21" x14ac:dyDescent="0.3">
      <c r="A8">
        <v>45200</v>
      </c>
      <c r="B8">
        <v>45230</v>
      </c>
      <c r="C8" t="s">
        <v>60</v>
      </c>
      <c r="D8" t="s">
        <v>11</v>
      </c>
      <c r="E8">
        <v>0</v>
      </c>
      <c r="F8">
        <v>0</v>
      </c>
      <c r="G8">
        <v>0</v>
      </c>
      <c r="H8">
        <v>0</v>
      </c>
      <c r="I8">
        <v>0</v>
      </c>
      <c r="J8">
        <v>1665.45</v>
      </c>
      <c r="K8">
        <v>183.44</v>
      </c>
      <c r="L8">
        <v>1482.01</v>
      </c>
      <c r="M8">
        <v>1365.7529999999999</v>
      </c>
      <c r="N8">
        <v>169.68199999999999</v>
      </c>
      <c r="O8">
        <v>1196.0709999999999</v>
      </c>
      <c r="P8">
        <v>135188.85</v>
      </c>
      <c r="Q8">
        <v>15561</v>
      </c>
      <c r="R8">
        <v>119627.85</v>
      </c>
      <c r="S8">
        <v>56</v>
      </c>
      <c r="T8">
        <v>3</v>
      </c>
      <c r="U8">
        <v>53</v>
      </c>
    </row>
    <row r="9" spans="1:21" x14ac:dyDescent="0.3">
      <c r="A9">
        <v>45200</v>
      </c>
      <c r="B9">
        <v>45230</v>
      </c>
      <c r="C9" t="s">
        <v>60</v>
      </c>
      <c r="D9" t="s">
        <v>9</v>
      </c>
      <c r="E9">
        <v>0</v>
      </c>
      <c r="F9">
        <v>0</v>
      </c>
      <c r="G9">
        <v>0</v>
      </c>
      <c r="H9">
        <v>0</v>
      </c>
      <c r="I9">
        <v>0</v>
      </c>
      <c r="J9">
        <v>23.07</v>
      </c>
      <c r="K9">
        <v>1.79</v>
      </c>
      <c r="L9">
        <v>21.28</v>
      </c>
      <c r="M9">
        <v>0</v>
      </c>
      <c r="N9">
        <v>0</v>
      </c>
      <c r="O9">
        <v>0</v>
      </c>
      <c r="P9">
        <v>14169.5</v>
      </c>
      <c r="Q9">
        <v>269.5</v>
      </c>
      <c r="R9">
        <v>13900</v>
      </c>
      <c r="S9">
        <v>28</v>
      </c>
      <c r="T9">
        <v>3</v>
      </c>
      <c r="U9">
        <v>25</v>
      </c>
    </row>
    <row r="10" spans="1:21" x14ac:dyDescent="0.3">
      <c r="A10">
        <v>45200</v>
      </c>
      <c r="B10">
        <v>45230</v>
      </c>
      <c r="C10" t="s">
        <v>63</v>
      </c>
      <c r="D10" t="s">
        <v>8</v>
      </c>
      <c r="E10">
        <v>0</v>
      </c>
      <c r="F10">
        <v>0</v>
      </c>
      <c r="G10">
        <v>0</v>
      </c>
      <c r="H10">
        <v>0</v>
      </c>
      <c r="I10">
        <v>0</v>
      </c>
      <c r="J10">
        <v>0.73</v>
      </c>
      <c r="K10">
        <v>0</v>
      </c>
      <c r="L10">
        <v>0.73</v>
      </c>
      <c r="M10">
        <v>0</v>
      </c>
      <c r="N10">
        <v>0</v>
      </c>
      <c r="O10">
        <v>0</v>
      </c>
      <c r="P10">
        <v>54750</v>
      </c>
      <c r="Q10">
        <v>0</v>
      </c>
      <c r="R10">
        <v>54750</v>
      </c>
      <c r="S10">
        <v>6</v>
      </c>
      <c r="T10">
        <v>0</v>
      </c>
      <c r="U10">
        <v>6</v>
      </c>
    </row>
    <row r="11" spans="1:21" x14ac:dyDescent="0.3">
      <c r="A11">
        <v>45200</v>
      </c>
      <c r="B11">
        <v>45230</v>
      </c>
      <c r="C11" t="s">
        <v>63</v>
      </c>
      <c r="D11" t="s">
        <v>2</v>
      </c>
      <c r="E11">
        <v>0</v>
      </c>
      <c r="F11">
        <v>0</v>
      </c>
      <c r="G11">
        <v>0</v>
      </c>
      <c r="H11">
        <v>0</v>
      </c>
      <c r="I11">
        <v>0</v>
      </c>
      <c r="J11">
        <v>11.204000000000001</v>
      </c>
      <c r="K11">
        <v>0</v>
      </c>
      <c r="L11">
        <v>11.204000000000001</v>
      </c>
      <c r="M11">
        <v>8.4019999999999992</v>
      </c>
      <c r="N11">
        <v>0</v>
      </c>
      <c r="O11">
        <v>8.4019999999999992</v>
      </c>
      <c r="P11">
        <v>66930</v>
      </c>
      <c r="Q11">
        <v>0</v>
      </c>
      <c r="R11">
        <v>66930</v>
      </c>
      <c r="S11">
        <v>7</v>
      </c>
      <c r="T11">
        <v>0</v>
      </c>
      <c r="U11">
        <v>7</v>
      </c>
    </row>
    <row r="12" spans="1:21" x14ac:dyDescent="0.3">
      <c r="A12">
        <v>45200</v>
      </c>
      <c r="B12">
        <v>45230</v>
      </c>
      <c r="C12" t="s">
        <v>63</v>
      </c>
      <c r="D12" t="s">
        <v>7</v>
      </c>
      <c r="E12">
        <v>0</v>
      </c>
      <c r="F12">
        <v>0</v>
      </c>
      <c r="G12">
        <v>0</v>
      </c>
      <c r="H12">
        <v>0</v>
      </c>
      <c r="I12">
        <v>0</v>
      </c>
      <c r="J12">
        <v>48.13</v>
      </c>
      <c r="K12">
        <v>0</v>
      </c>
      <c r="L12">
        <v>48.13</v>
      </c>
      <c r="M12">
        <v>47.889000000000003</v>
      </c>
      <c r="N12">
        <v>0</v>
      </c>
      <c r="O12">
        <v>47.889000000000003</v>
      </c>
      <c r="P12">
        <v>278699</v>
      </c>
      <c r="Q12">
        <v>0</v>
      </c>
      <c r="R12">
        <v>278699</v>
      </c>
      <c r="S12">
        <v>9</v>
      </c>
      <c r="T12">
        <v>0</v>
      </c>
      <c r="U12">
        <v>9</v>
      </c>
    </row>
    <row r="13" spans="1:21" x14ac:dyDescent="0.3">
      <c r="A13">
        <v>45200</v>
      </c>
      <c r="B13">
        <v>45230</v>
      </c>
      <c r="C13" t="s">
        <v>63</v>
      </c>
      <c r="D13" t="s">
        <v>6</v>
      </c>
      <c r="E13">
        <v>0</v>
      </c>
      <c r="F13">
        <v>0</v>
      </c>
      <c r="G13">
        <v>0</v>
      </c>
      <c r="H13">
        <v>0</v>
      </c>
      <c r="I13">
        <v>0</v>
      </c>
      <c r="J13">
        <v>402.71800000000002</v>
      </c>
      <c r="K13">
        <v>3.1</v>
      </c>
      <c r="L13">
        <v>399.61799999999999</v>
      </c>
      <c r="M13">
        <v>370.58199999999999</v>
      </c>
      <c r="N13">
        <v>2.8519999999999999</v>
      </c>
      <c r="O13">
        <v>367.73</v>
      </c>
      <c r="P13">
        <v>2464068.71</v>
      </c>
      <c r="Q13">
        <v>18547</v>
      </c>
      <c r="R13">
        <v>2445521.71</v>
      </c>
      <c r="S13">
        <v>84</v>
      </c>
      <c r="T13">
        <v>1</v>
      </c>
      <c r="U13">
        <v>83</v>
      </c>
    </row>
    <row r="14" spans="1:21" x14ac:dyDescent="0.3">
      <c r="A14">
        <v>45200</v>
      </c>
      <c r="B14">
        <v>45230</v>
      </c>
      <c r="C14" t="s">
        <v>63</v>
      </c>
      <c r="D14" t="s">
        <v>61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5972</v>
      </c>
      <c r="Q14">
        <v>0</v>
      </c>
      <c r="R14">
        <v>5972</v>
      </c>
      <c r="S14">
        <v>7</v>
      </c>
      <c r="T14">
        <v>0</v>
      </c>
      <c r="U14">
        <v>7</v>
      </c>
    </row>
    <row r="15" spans="1:21" x14ac:dyDescent="0.3">
      <c r="A15">
        <v>45200</v>
      </c>
      <c r="B15">
        <v>45230</v>
      </c>
      <c r="C15" t="s">
        <v>63</v>
      </c>
      <c r="D15" t="s">
        <v>64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40</v>
      </c>
      <c r="Q15">
        <v>0</v>
      </c>
      <c r="R15">
        <v>40</v>
      </c>
      <c r="S15">
        <v>1</v>
      </c>
      <c r="T15">
        <v>0</v>
      </c>
      <c r="U15">
        <v>1</v>
      </c>
    </row>
    <row r="16" spans="1:21" x14ac:dyDescent="0.3">
      <c r="A16">
        <v>45200</v>
      </c>
      <c r="B16">
        <v>45230</v>
      </c>
      <c r="C16" t="s">
        <v>63</v>
      </c>
      <c r="D16" t="s">
        <v>62</v>
      </c>
      <c r="E16">
        <v>0</v>
      </c>
      <c r="F16">
        <v>0</v>
      </c>
      <c r="G16">
        <v>0</v>
      </c>
      <c r="H16">
        <v>0</v>
      </c>
      <c r="I16">
        <v>0</v>
      </c>
      <c r="J16">
        <v>163.93</v>
      </c>
      <c r="K16">
        <v>0</v>
      </c>
      <c r="L16">
        <v>163.93</v>
      </c>
      <c r="M16">
        <v>134.821</v>
      </c>
      <c r="N16">
        <v>0</v>
      </c>
      <c r="O16">
        <v>134.821</v>
      </c>
      <c r="P16">
        <v>154</v>
      </c>
      <c r="Q16">
        <v>0</v>
      </c>
      <c r="R16">
        <v>154</v>
      </c>
      <c r="S16">
        <v>14</v>
      </c>
      <c r="T16">
        <v>0</v>
      </c>
      <c r="U16">
        <v>14</v>
      </c>
    </row>
    <row r="17" spans="1:21" x14ac:dyDescent="0.3">
      <c r="A17">
        <v>45200</v>
      </c>
      <c r="B17">
        <v>45230</v>
      </c>
      <c r="C17" t="s">
        <v>63</v>
      </c>
      <c r="D17" t="s">
        <v>10</v>
      </c>
      <c r="E17">
        <v>0</v>
      </c>
      <c r="F17">
        <v>0</v>
      </c>
      <c r="G17">
        <v>0</v>
      </c>
      <c r="H17">
        <v>0</v>
      </c>
      <c r="I17">
        <v>0</v>
      </c>
      <c r="J17">
        <v>10.96</v>
      </c>
      <c r="K17">
        <v>21.96</v>
      </c>
      <c r="L17">
        <v>-11</v>
      </c>
      <c r="M17">
        <v>10.96</v>
      </c>
      <c r="N17">
        <v>21.96</v>
      </c>
      <c r="O17">
        <v>-11</v>
      </c>
      <c r="P17">
        <v>785.83</v>
      </c>
      <c r="Q17">
        <v>1546</v>
      </c>
      <c r="R17">
        <v>-760.17</v>
      </c>
      <c r="S17">
        <v>1</v>
      </c>
      <c r="T17">
        <v>2</v>
      </c>
      <c r="U17">
        <v>-1</v>
      </c>
    </row>
    <row r="18" spans="1:21" x14ac:dyDescent="0.3">
      <c r="A18">
        <v>45200</v>
      </c>
      <c r="B18">
        <v>45230</v>
      </c>
      <c r="C18" t="s">
        <v>63</v>
      </c>
      <c r="D18" t="s">
        <v>11</v>
      </c>
      <c r="E18">
        <v>0</v>
      </c>
      <c r="F18">
        <v>0</v>
      </c>
      <c r="G18">
        <v>0</v>
      </c>
      <c r="H18">
        <v>0</v>
      </c>
      <c r="I18">
        <v>0</v>
      </c>
      <c r="J18">
        <v>1409.01</v>
      </c>
      <c r="K18">
        <v>7.05</v>
      </c>
      <c r="L18">
        <v>1401.96</v>
      </c>
      <c r="M18">
        <v>1159.299</v>
      </c>
      <c r="N18">
        <v>6.5250000000000004</v>
      </c>
      <c r="O18">
        <v>1152.7739999999999</v>
      </c>
      <c r="P18">
        <v>121970.18</v>
      </c>
      <c r="Q18">
        <v>918</v>
      </c>
      <c r="R18">
        <v>121052.18</v>
      </c>
      <c r="S18">
        <v>78</v>
      </c>
      <c r="T18">
        <v>2</v>
      </c>
      <c r="U18">
        <v>76</v>
      </c>
    </row>
    <row r="19" spans="1:21" x14ac:dyDescent="0.3">
      <c r="A19">
        <v>45200</v>
      </c>
      <c r="B19">
        <v>45230</v>
      </c>
      <c r="C19" t="s">
        <v>63</v>
      </c>
      <c r="D19" t="s">
        <v>9</v>
      </c>
      <c r="E19">
        <v>0</v>
      </c>
      <c r="F19">
        <v>0</v>
      </c>
      <c r="G19">
        <v>0</v>
      </c>
      <c r="H19">
        <v>0</v>
      </c>
      <c r="I19">
        <v>0</v>
      </c>
      <c r="J19">
        <v>17.661000000000001</v>
      </c>
      <c r="K19">
        <v>0</v>
      </c>
      <c r="L19">
        <v>17.661000000000001</v>
      </c>
      <c r="M19">
        <v>0</v>
      </c>
      <c r="N19">
        <v>0</v>
      </c>
      <c r="O19">
        <v>0</v>
      </c>
      <c r="P19">
        <v>3327.02</v>
      </c>
      <c r="Q19">
        <v>0</v>
      </c>
      <c r="R19">
        <v>3327.02</v>
      </c>
      <c r="S19">
        <v>27</v>
      </c>
      <c r="T19">
        <v>0</v>
      </c>
      <c r="U19">
        <v>27</v>
      </c>
    </row>
    <row r="20" spans="1:21" x14ac:dyDescent="0.3">
      <c r="A20">
        <v>45200</v>
      </c>
      <c r="B20">
        <v>45230</v>
      </c>
      <c r="C20" t="s">
        <v>34</v>
      </c>
      <c r="D20" t="s">
        <v>8</v>
      </c>
      <c r="E20">
        <v>45</v>
      </c>
      <c r="F20">
        <v>75000</v>
      </c>
      <c r="G20">
        <v>3375000</v>
      </c>
      <c r="H20">
        <v>75678.13</v>
      </c>
      <c r="I20">
        <v>3405515.85</v>
      </c>
      <c r="J20">
        <v>32</v>
      </c>
      <c r="K20">
        <v>0</v>
      </c>
      <c r="L20">
        <v>32</v>
      </c>
      <c r="M20">
        <v>0</v>
      </c>
      <c r="N20">
        <v>0</v>
      </c>
      <c r="O20">
        <v>0</v>
      </c>
      <c r="P20">
        <v>2421700</v>
      </c>
      <c r="Q20">
        <v>0</v>
      </c>
      <c r="R20">
        <v>2421700</v>
      </c>
      <c r="S20">
        <v>37</v>
      </c>
      <c r="T20">
        <v>0</v>
      </c>
      <c r="U20">
        <v>37</v>
      </c>
    </row>
    <row r="21" spans="1:21" x14ac:dyDescent="0.3">
      <c r="A21">
        <v>45200</v>
      </c>
      <c r="B21">
        <v>45230</v>
      </c>
      <c r="C21" t="s">
        <v>34</v>
      </c>
      <c r="D21" t="s">
        <v>2</v>
      </c>
      <c r="E21">
        <v>450</v>
      </c>
      <c r="F21">
        <v>6000</v>
      </c>
      <c r="G21">
        <v>2700000</v>
      </c>
      <c r="H21">
        <v>5639.98</v>
      </c>
      <c r="I21">
        <v>2537991</v>
      </c>
      <c r="J21">
        <v>211.89599999999999</v>
      </c>
      <c r="K21">
        <v>0</v>
      </c>
      <c r="L21">
        <v>211.89599999999999</v>
      </c>
      <c r="M21">
        <v>136.67099999999999</v>
      </c>
      <c r="N21">
        <v>0</v>
      </c>
      <c r="O21">
        <v>136.67099999999999</v>
      </c>
      <c r="P21">
        <v>1195089.48</v>
      </c>
      <c r="Q21">
        <v>0</v>
      </c>
      <c r="R21">
        <v>1195089.48</v>
      </c>
      <c r="S21">
        <v>37</v>
      </c>
      <c r="T21">
        <v>0</v>
      </c>
      <c r="U21">
        <v>37</v>
      </c>
    </row>
    <row r="22" spans="1:21" x14ac:dyDescent="0.3">
      <c r="A22">
        <v>45200</v>
      </c>
      <c r="B22">
        <v>45230</v>
      </c>
      <c r="C22" t="s">
        <v>34</v>
      </c>
      <c r="D22" t="s">
        <v>7</v>
      </c>
      <c r="E22">
        <v>1200</v>
      </c>
      <c r="F22">
        <v>5700</v>
      </c>
      <c r="G22">
        <v>6840000</v>
      </c>
      <c r="H22">
        <v>5726.24</v>
      </c>
      <c r="I22">
        <v>6871488</v>
      </c>
      <c r="J22">
        <v>695.75</v>
      </c>
      <c r="K22">
        <v>0</v>
      </c>
      <c r="L22">
        <v>695.75</v>
      </c>
      <c r="M22">
        <v>692.12199999999996</v>
      </c>
      <c r="N22">
        <v>0</v>
      </c>
      <c r="O22">
        <v>692.12199999999996</v>
      </c>
      <c r="P22">
        <v>3984028.36</v>
      </c>
      <c r="Q22">
        <v>0</v>
      </c>
      <c r="R22">
        <v>3984028.36</v>
      </c>
      <c r="S22">
        <v>90</v>
      </c>
      <c r="T22">
        <v>0</v>
      </c>
      <c r="U22">
        <v>90</v>
      </c>
    </row>
    <row r="23" spans="1:21" x14ac:dyDescent="0.3">
      <c r="A23">
        <v>45200</v>
      </c>
      <c r="B23">
        <v>45230</v>
      </c>
      <c r="C23" t="s">
        <v>34</v>
      </c>
      <c r="D23" t="s">
        <v>6</v>
      </c>
      <c r="E23">
        <v>8000</v>
      </c>
      <c r="F23">
        <v>6000</v>
      </c>
      <c r="G23">
        <v>48000000</v>
      </c>
      <c r="H23">
        <v>5989.4</v>
      </c>
      <c r="I23">
        <v>47915200</v>
      </c>
      <c r="J23">
        <v>2489.886</v>
      </c>
      <c r="K23">
        <v>40.840000000000003</v>
      </c>
      <c r="L23">
        <v>2449.0459999999998</v>
      </c>
      <c r="M23">
        <v>2291.1329999999998</v>
      </c>
      <c r="N23">
        <v>37.573999999999998</v>
      </c>
      <c r="O23">
        <v>2253.5590000000002</v>
      </c>
      <c r="P23">
        <v>14912927.199999999</v>
      </c>
      <c r="Q23">
        <v>243983.2</v>
      </c>
      <c r="R23">
        <v>14668944</v>
      </c>
      <c r="S23">
        <v>277</v>
      </c>
      <c r="T23">
        <v>6</v>
      </c>
      <c r="U23">
        <v>271</v>
      </c>
    </row>
    <row r="24" spans="1:21" x14ac:dyDescent="0.3">
      <c r="A24">
        <v>45200</v>
      </c>
      <c r="B24">
        <v>45230</v>
      </c>
      <c r="C24" t="s">
        <v>34</v>
      </c>
      <c r="D24" t="s">
        <v>61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30830</v>
      </c>
      <c r="Q24">
        <v>0</v>
      </c>
      <c r="R24">
        <v>30830</v>
      </c>
      <c r="S24">
        <v>35</v>
      </c>
      <c r="T24">
        <v>0</v>
      </c>
      <c r="U24">
        <v>35</v>
      </c>
    </row>
    <row r="25" spans="1:21" x14ac:dyDescent="0.3">
      <c r="A25">
        <v>45200</v>
      </c>
      <c r="B25">
        <v>45230</v>
      </c>
      <c r="C25" t="s">
        <v>34</v>
      </c>
      <c r="D25" t="s">
        <v>64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29601</v>
      </c>
      <c r="Q25">
        <v>0</v>
      </c>
      <c r="R25">
        <v>29601</v>
      </c>
      <c r="S25">
        <v>15</v>
      </c>
      <c r="T25">
        <v>0</v>
      </c>
      <c r="U25">
        <v>15</v>
      </c>
    </row>
    <row r="26" spans="1:21" x14ac:dyDescent="0.3">
      <c r="A26">
        <v>45200</v>
      </c>
      <c r="B26">
        <v>45230</v>
      </c>
      <c r="C26" t="s">
        <v>34</v>
      </c>
      <c r="D26" t="s">
        <v>62</v>
      </c>
      <c r="E26">
        <v>0</v>
      </c>
      <c r="F26">
        <v>0</v>
      </c>
      <c r="G26">
        <v>0</v>
      </c>
      <c r="H26">
        <v>0</v>
      </c>
      <c r="I26">
        <v>0</v>
      </c>
      <c r="J26">
        <v>27.92</v>
      </c>
      <c r="K26">
        <v>0</v>
      </c>
      <c r="L26">
        <v>27.92</v>
      </c>
      <c r="M26">
        <v>25.707000000000001</v>
      </c>
      <c r="N26">
        <v>0</v>
      </c>
      <c r="O26">
        <v>25.707000000000001</v>
      </c>
      <c r="P26">
        <v>1600</v>
      </c>
      <c r="Q26">
        <v>0</v>
      </c>
      <c r="R26">
        <v>1600</v>
      </c>
      <c r="S26">
        <v>45</v>
      </c>
      <c r="T26">
        <v>0</v>
      </c>
      <c r="U26">
        <v>45</v>
      </c>
    </row>
    <row r="27" spans="1:21" x14ac:dyDescent="0.3">
      <c r="A27">
        <v>45200</v>
      </c>
      <c r="B27">
        <v>45230</v>
      </c>
      <c r="C27" t="s">
        <v>34</v>
      </c>
      <c r="D27" t="s">
        <v>10</v>
      </c>
      <c r="E27">
        <v>1000</v>
      </c>
      <c r="F27">
        <v>60</v>
      </c>
      <c r="G27">
        <v>60000</v>
      </c>
      <c r="H27">
        <v>87.79</v>
      </c>
      <c r="I27">
        <v>87790</v>
      </c>
      <c r="J27">
        <v>697.9</v>
      </c>
      <c r="K27">
        <v>0</v>
      </c>
      <c r="L27">
        <v>697.9</v>
      </c>
      <c r="M27">
        <v>697.9</v>
      </c>
      <c r="N27">
        <v>0</v>
      </c>
      <c r="O27">
        <v>697.9</v>
      </c>
      <c r="P27">
        <v>61266.01</v>
      </c>
      <c r="Q27">
        <v>0</v>
      </c>
      <c r="R27">
        <v>61266.01</v>
      </c>
      <c r="S27">
        <v>253</v>
      </c>
      <c r="T27">
        <v>0</v>
      </c>
      <c r="U27">
        <v>253</v>
      </c>
    </row>
    <row r="28" spans="1:21" x14ac:dyDescent="0.3">
      <c r="A28">
        <v>45200</v>
      </c>
      <c r="B28">
        <v>45230</v>
      </c>
      <c r="C28" t="s">
        <v>34</v>
      </c>
      <c r="D28" t="s">
        <v>11</v>
      </c>
      <c r="E28">
        <v>31000</v>
      </c>
      <c r="F28">
        <v>70</v>
      </c>
      <c r="G28">
        <v>2170000</v>
      </c>
      <c r="H28">
        <v>80.59</v>
      </c>
      <c r="I28">
        <v>2498290</v>
      </c>
      <c r="J28">
        <v>7402.9650000000001</v>
      </c>
      <c r="K28">
        <v>382.69</v>
      </c>
      <c r="L28">
        <v>7020.2749999999996</v>
      </c>
      <c r="M28">
        <v>6431.1549999999997</v>
      </c>
      <c r="N28">
        <v>301.38</v>
      </c>
      <c r="O28">
        <v>6129.7749999999996</v>
      </c>
      <c r="P28">
        <v>596585.38</v>
      </c>
      <c r="Q28">
        <v>29552</v>
      </c>
      <c r="R28">
        <v>567033.38</v>
      </c>
      <c r="S28">
        <v>198</v>
      </c>
      <c r="T28">
        <v>8</v>
      </c>
      <c r="U28">
        <v>190</v>
      </c>
    </row>
    <row r="29" spans="1:21" x14ac:dyDescent="0.3">
      <c r="A29">
        <v>45200</v>
      </c>
      <c r="B29">
        <v>45230</v>
      </c>
      <c r="C29" t="s">
        <v>34</v>
      </c>
      <c r="D29" t="s">
        <v>9</v>
      </c>
      <c r="E29">
        <v>15000</v>
      </c>
      <c r="F29">
        <v>1</v>
      </c>
      <c r="G29">
        <v>15000</v>
      </c>
      <c r="H29">
        <v>1</v>
      </c>
      <c r="I29">
        <v>15000</v>
      </c>
      <c r="J29">
        <v>204.67500000000001</v>
      </c>
      <c r="K29">
        <v>0.22</v>
      </c>
      <c r="L29">
        <v>204.45500000000001</v>
      </c>
      <c r="M29">
        <v>0</v>
      </c>
      <c r="N29">
        <v>0</v>
      </c>
      <c r="O29">
        <v>0</v>
      </c>
      <c r="P29">
        <v>33638.75</v>
      </c>
      <c r="Q29">
        <v>107.8</v>
      </c>
      <c r="R29">
        <v>33530.949999999997</v>
      </c>
      <c r="S29">
        <v>95</v>
      </c>
      <c r="T29">
        <v>1</v>
      </c>
      <c r="U29">
        <v>94</v>
      </c>
    </row>
    <row r="30" spans="1:21" x14ac:dyDescent="0.3">
      <c r="A30">
        <v>45200</v>
      </c>
      <c r="B30">
        <v>45230</v>
      </c>
      <c r="C30" t="s">
        <v>65</v>
      </c>
      <c r="D30" t="s">
        <v>8</v>
      </c>
      <c r="E30">
        <v>0</v>
      </c>
      <c r="F30">
        <v>0</v>
      </c>
      <c r="G30">
        <v>0</v>
      </c>
      <c r="H30">
        <v>0</v>
      </c>
      <c r="I30">
        <v>0</v>
      </c>
      <c r="J30">
        <v>6.18</v>
      </c>
      <c r="K30">
        <v>0</v>
      </c>
      <c r="L30">
        <v>6.18</v>
      </c>
      <c r="M30">
        <v>0</v>
      </c>
      <c r="N30">
        <v>0</v>
      </c>
      <c r="O30">
        <v>0</v>
      </c>
      <c r="P30">
        <v>463500</v>
      </c>
      <c r="Q30">
        <v>0</v>
      </c>
      <c r="R30">
        <v>463500</v>
      </c>
      <c r="S30">
        <v>9</v>
      </c>
      <c r="T30">
        <v>0</v>
      </c>
      <c r="U30">
        <v>9</v>
      </c>
    </row>
    <row r="31" spans="1:21" x14ac:dyDescent="0.3">
      <c r="A31">
        <v>45200</v>
      </c>
      <c r="B31">
        <v>45230</v>
      </c>
      <c r="C31" t="s">
        <v>65</v>
      </c>
      <c r="D31" t="s">
        <v>2</v>
      </c>
      <c r="E31">
        <v>0</v>
      </c>
      <c r="F31">
        <v>0</v>
      </c>
      <c r="G31">
        <v>0</v>
      </c>
      <c r="H31">
        <v>0</v>
      </c>
      <c r="I31">
        <v>0</v>
      </c>
      <c r="J31">
        <v>57.746000000000002</v>
      </c>
      <c r="K31">
        <v>0</v>
      </c>
      <c r="L31">
        <v>57.746000000000002</v>
      </c>
      <c r="M31">
        <v>37.692999999999998</v>
      </c>
      <c r="N31">
        <v>0</v>
      </c>
      <c r="O31">
        <v>37.692999999999998</v>
      </c>
      <c r="P31">
        <v>316335.5</v>
      </c>
      <c r="Q31">
        <v>0</v>
      </c>
      <c r="R31">
        <v>316335.5</v>
      </c>
      <c r="S31">
        <v>13</v>
      </c>
      <c r="T31">
        <v>0</v>
      </c>
      <c r="U31">
        <v>13</v>
      </c>
    </row>
    <row r="32" spans="1:21" x14ac:dyDescent="0.3">
      <c r="A32">
        <v>45200</v>
      </c>
      <c r="B32">
        <v>45230</v>
      </c>
      <c r="C32" t="s">
        <v>65</v>
      </c>
      <c r="D32" t="s">
        <v>7</v>
      </c>
      <c r="E32">
        <v>0</v>
      </c>
      <c r="F32">
        <v>0</v>
      </c>
      <c r="G32">
        <v>0</v>
      </c>
      <c r="H32">
        <v>0</v>
      </c>
      <c r="I32">
        <v>0</v>
      </c>
      <c r="J32">
        <v>112.32</v>
      </c>
      <c r="K32">
        <v>10.56</v>
      </c>
      <c r="L32">
        <v>101.76</v>
      </c>
      <c r="M32">
        <v>111.758</v>
      </c>
      <c r="N32">
        <v>10.507</v>
      </c>
      <c r="O32">
        <v>101.251</v>
      </c>
      <c r="P32">
        <v>650103</v>
      </c>
      <c r="Q32">
        <v>60827</v>
      </c>
      <c r="R32">
        <v>589276</v>
      </c>
      <c r="S32">
        <v>21</v>
      </c>
      <c r="T32">
        <v>5</v>
      </c>
      <c r="U32">
        <v>16</v>
      </c>
    </row>
    <row r="33" spans="1:21" x14ac:dyDescent="0.3">
      <c r="A33">
        <v>45200</v>
      </c>
      <c r="B33">
        <v>45230</v>
      </c>
      <c r="C33" t="s">
        <v>65</v>
      </c>
      <c r="D33" t="s">
        <v>6</v>
      </c>
      <c r="E33">
        <v>0</v>
      </c>
      <c r="F33">
        <v>0</v>
      </c>
      <c r="G33">
        <v>0</v>
      </c>
      <c r="H33">
        <v>0</v>
      </c>
      <c r="I33">
        <v>0</v>
      </c>
      <c r="J33">
        <v>977.51900000000001</v>
      </c>
      <c r="K33">
        <v>1.96</v>
      </c>
      <c r="L33">
        <v>975.55899999999997</v>
      </c>
      <c r="M33">
        <v>906.72</v>
      </c>
      <c r="N33">
        <v>1.8149999999999999</v>
      </c>
      <c r="O33">
        <v>904.90499999999997</v>
      </c>
      <c r="P33">
        <v>5954731.7199999997</v>
      </c>
      <c r="Q33">
        <v>11856</v>
      </c>
      <c r="R33">
        <v>5942875.7199999997</v>
      </c>
      <c r="S33">
        <v>134</v>
      </c>
      <c r="T33">
        <v>2</v>
      </c>
      <c r="U33">
        <v>132</v>
      </c>
    </row>
    <row r="34" spans="1:21" x14ac:dyDescent="0.3">
      <c r="A34">
        <v>45200</v>
      </c>
      <c r="B34">
        <v>45230</v>
      </c>
      <c r="C34" t="s">
        <v>65</v>
      </c>
      <c r="D34" t="s">
        <v>61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7822</v>
      </c>
      <c r="Q34">
        <v>0</v>
      </c>
      <c r="R34">
        <v>7822</v>
      </c>
      <c r="S34">
        <v>6</v>
      </c>
      <c r="T34">
        <v>0</v>
      </c>
      <c r="U34">
        <v>6</v>
      </c>
    </row>
    <row r="35" spans="1:21" x14ac:dyDescent="0.3">
      <c r="A35">
        <v>45200</v>
      </c>
      <c r="B35">
        <v>45230</v>
      </c>
      <c r="C35" t="s">
        <v>65</v>
      </c>
      <c r="D35" t="s">
        <v>64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1380</v>
      </c>
      <c r="Q35">
        <v>0</v>
      </c>
      <c r="R35">
        <v>1380</v>
      </c>
      <c r="S35">
        <v>2</v>
      </c>
      <c r="T35">
        <v>0</v>
      </c>
      <c r="U35">
        <v>2</v>
      </c>
    </row>
    <row r="36" spans="1:21" x14ac:dyDescent="0.3">
      <c r="A36">
        <v>45200</v>
      </c>
      <c r="B36">
        <v>45230</v>
      </c>
      <c r="C36" t="s">
        <v>65</v>
      </c>
      <c r="D36" t="s">
        <v>10</v>
      </c>
      <c r="E36">
        <v>0</v>
      </c>
      <c r="F36">
        <v>0</v>
      </c>
      <c r="G36">
        <v>0</v>
      </c>
      <c r="H36">
        <v>0</v>
      </c>
      <c r="I36">
        <v>0</v>
      </c>
      <c r="J36">
        <v>42.03</v>
      </c>
      <c r="K36">
        <v>0</v>
      </c>
      <c r="L36">
        <v>42.03</v>
      </c>
      <c r="M36">
        <v>42.03</v>
      </c>
      <c r="N36">
        <v>0</v>
      </c>
      <c r="O36">
        <v>42.03</v>
      </c>
      <c r="P36">
        <v>3023</v>
      </c>
      <c r="Q36">
        <v>0</v>
      </c>
      <c r="R36">
        <v>3023</v>
      </c>
      <c r="S36">
        <v>4</v>
      </c>
      <c r="T36">
        <v>0</v>
      </c>
      <c r="U36">
        <v>4</v>
      </c>
    </row>
    <row r="37" spans="1:21" x14ac:dyDescent="0.3">
      <c r="A37">
        <v>45200</v>
      </c>
      <c r="B37">
        <v>45230</v>
      </c>
      <c r="C37" t="s">
        <v>65</v>
      </c>
      <c r="D37" t="s">
        <v>11</v>
      </c>
      <c r="E37">
        <v>0</v>
      </c>
      <c r="F37">
        <v>0</v>
      </c>
      <c r="G37">
        <v>0</v>
      </c>
      <c r="H37">
        <v>0</v>
      </c>
      <c r="I37">
        <v>0</v>
      </c>
      <c r="J37">
        <v>2382.84</v>
      </c>
      <c r="K37">
        <v>170</v>
      </c>
      <c r="L37">
        <v>2212.84</v>
      </c>
      <c r="M37">
        <v>1942.944</v>
      </c>
      <c r="N37">
        <v>150.85</v>
      </c>
      <c r="O37">
        <v>1792.0940000000001</v>
      </c>
      <c r="P37">
        <v>205827</v>
      </c>
      <c r="Q37">
        <v>18682</v>
      </c>
      <c r="R37">
        <v>187145</v>
      </c>
      <c r="S37">
        <v>106</v>
      </c>
      <c r="T37">
        <v>8</v>
      </c>
      <c r="U37">
        <v>98</v>
      </c>
    </row>
    <row r="38" spans="1:21" x14ac:dyDescent="0.3">
      <c r="A38">
        <v>45200</v>
      </c>
      <c r="B38">
        <v>45230</v>
      </c>
      <c r="C38" t="s">
        <v>65</v>
      </c>
      <c r="D38" t="s">
        <v>9</v>
      </c>
      <c r="E38">
        <v>0</v>
      </c>
      <c r="F38">
        <v>0</v>
      </c>
      <c r="G38">
        <v>0</v>
      </c>
      <c r="H38">
        <v>0</v>
      </c>
      <c r="I38">
        <v>0</v>
      </c>
      <c r="J38">
        <v>36.481999999999999</v>
      </c>
      <c r="K38">
        <v>0</v>
      </c>
      <c r="L38">
        <v>36.481999999999999</v>
      </c>
      <c r="M38">
        <v>0</v>
      </c>
      <c r="N38">
        <v>0</v>
      </c>
      <c r="O38">
        <v>0</v>
      </c>
      <c r="P38">
        <v>5910.4</v>
      </c>
      <c r="Q38">
        <v>0</v>
      </c>
      <c r="R38">
        <v>5910.4</v>
      </c>
      <c r="S38">
        <v>46</v>
      </c>
      <c r="T38">
        <v>0</v>
      </c>
      <c r="U38">
        <v>46</v>
      </c>
    </row>
    <row r="39" spans="1:21" x14ac:dyDescent="0.3">
      <c r="A39">
        <v>45200</v>
      </c>
      <c r="B39">
        <v>45230</v>
      </c>
      <c r="C39" t="s">
        <v>66</v>
      </c>
      <c r="D39" t="s">
        <v>8</v>
      </c>
      <c r="E39">
        <v>170</v>
      </c>
      <c r="F39">
        <v>75000</v>
      </c>
      <c r="G39">
        <v>12750000</v>
      </c>
      <c r="H39">
        <v>75198.02</v>
      </c>
      <c r="I39">
        <v>12783663.4</v>
      </c>
      <c r="J39">
        <v>20.25</v>
      </c>
      <c r="K39">
        <v>0.35</v>
      </c>
      <c r="L39">
        <v>19.899999999999999</v>
      </c>
      <c r="M39">
        <v>0</v>
      </c>
      <c r="N39">
        <v>0</v>
      </c>
      <c r="O39">
        <v>0</v>
      </c>
      <c r="P39">
        <v>1522760</v>
      </c>
      <c r="Q39">
        <v>26250</v>
      </c>
      <c r="R39">
        <v>1496510</v>
      </c>
      <c r="S39">
        <v>53</v>
      </c>
      <c r="T39">
        <v>2</v>
      </c>
      <c r="U39">
        <v>51</v>
      </c>
    </row>
    <row r="40" spans="1:21" x14ac:dyDescent="0.3">
      <c r="A40">
        <v>45200</v>
      </c>
      <c r="B40">
        <v>45230</v>
      </c>
      <c r="C40" t="s">
        <v>66</v>
      </c>
      <c r="D40" t="s">
        <v>2</v>
      </c>
      <c r="E40">
        <v>1700</v>
      </c>
      <c r="F40">
        <v>6000</v>
      </c>
      <c r="G40">
        <v>10200000</v>
      </c>
      <c r="H40">
        <v>5874.22</v>
      </c>
      <c r="I40">
        <v>9986174</v>
      </c>
      <c r="J40">
        <v>225.28299999999999</v>
      </c>
      <c r="K40">
        <v>8.6</v>
      </c>
      <c r="L40">
        <v>216.68299999999999</v>
      </c>
      <c r="M40">
        <v>161.43700000000001</v>
      </c>
      <c r="N40">
        <v>6.1680000000000001</v>
      </c>
      <c r="O40">
        <v>155.26900000000001</v>
      </c>
      <c r="P40">
        <v>1323362.2</v>
      </c>
      <c r="Q40">
        <v>51622</v>
      </c>
      <c r="R40">
        <v>1271740.2</v>
      </c>
      <c r="S40">
        <v>63</v>
      </c>
      <c r="T40">
        <v>2</v>
      </c>
      <c r="U40">
        <v>61</v>
      </c>
    </row>
    <row r="41" spans="1:21" x14ac:dyDescent="0.3">
      <c r="A41">
        <v>45200</v>
      </c>
      <c r="B41">
        <v>45230</v>
      </c>
      <c r="C41" t="s">
        <v>66</v>
      </c>
      <c r="D41" t="s">
        <v>7</v>
      </c>
      <c r="E41">
        <v>2500</v>
      </c>
      <c r="F41">
        <v>5700</v>
      </c>
      <c r="G41">
        <v>14250000</v>
      </c>
      <c r="H41">
        <v>5758.81</v>
      </c>
      <c r="I41">
        <v>14397025</v>
      </c>
      <c r="J41">
        <v>1323.35</v>
      </c>
      <c r="K41">
        <v>1.9990000000000001</v>
      </c>
      <c r="L41">
        <v>1321.3510000000001</v>
      </c>
      <c r="M41">
        <v>1316.739</v>
      </c>
      <c r="N41">
        <v>1.839</v>
      </c>
      <c r="O41">
        <v>1314.9</v>
      </c>
      <c r="P41">
        <v>7620924.25</v>
      </c>
      <c r="Q41">
        <v>10640.68</v>
      </c>
      <c r="R41">
        <v>7610283.5700000003</v>
      </c>
      <c r="S41">
        <v>196</v>
      </c>
      <c r="T41">
        <v>1</v>
      </c>
      <c r="U41">
        <v>195</v>
      </c>
    </row>
    <row r="42" spans="1:21" x14ac:dyDescent="0.3">
      <c r="A42">
        <v>45200</v>
      </c>
      <c r="B42">
        <v>45230</v>
      </c>
      <c r="C42" t="s">
        <v>66</v>
      </c>
      <c r="D42" t="s">
        <v>6</v>
      </c>
      <c r="E42">
        <v>13700</v>
      </c>
      <c r="F42">
        <v>6000</v>
      </c>
      <c r="G42">
        <v>82200000</v>
      </c>
      <c r="H42">
        <v>6085.47</v>
      </c>
      <c r="I42">
        <v>83370939</v>
      </c>
      <c r="J42">
        <v>3652.3510000000001</v>
      </c>
      <c r="K42">
        <v>46.7</v>
      </c>
      <c r="L42">
        <v>3605.6509999999998</v>
      </c>
      <c r="M42">
        <v>3358.6260000000002</v>
      </c>
      <c r="N42">
        <v>42.963999999999999</v>
      </c>
      <c r="O42">
        <v>3315.6619999999998</v>
      </c>
      <c r="P42">
        <v>22226288.800000001</v>
      </c>
      <c r="Q42">
        <v>281011.3</v>
      </c>
      <c r="R42">
        <v>21945277.5</v>
      </c>
      <c r="S42">
        <v>532</v>
      </c>
      <c r="T42">
        <v>6</v>
      </c>
      <c r="U42">
        <v>526</v>
      </c>
    </row>
    <row r="43" spans="1:21" x14ac:dyDescent="0.3">
      <c r="A43">
        <v>45200</v>
      </c>
      <c r="B43">
        <v>45230</v>
      </c>
      <c r="C43" t="s">
        <v>66</v>
      </c>
      <c r="D43" t="s">
        <v>61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5300</v>
      </c>
      <c r="Q43">
        <v>0</v>
      </c>
      <c r="R43">
        <v>5300</v>
      </c>
      <c r="S43">
        <v>1</v>
      </c>
      <c r="T43">
        <v>0</v>
      </c>
      <c r="U43">
        <v>1</v>
      </c>
    </row>
    <row r="44" spans="1:21" x14ac:dyDescent="0.3">
      <c r="A44">
        <v>45200</v>
      </c>
      <c r="B44">
        <v>45230</v>
      </c>
      <c r="C44" t="s">
        <v>66</v>
      </c>
      <c r="D44" t="s">
        <v>64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9100</v>
      </c>
      <c r="Q44">
        <v>0</v>
      </c>
      <c r="R44">
        <v>9100</v>
      </c>
      <c r="S44">
        <v>17</v>
      </c>
      <c r="T44">
        <v>0</v>
      </c>
      <c r="U44">
        <v>17</v>
      </c>
    </row>
    <row r="45" spans="1:21" x14ac:dyDescent="0.3">
      <c r="A45">
        <v>45200</v>
      </c>
      <c r="B45">
        <v>45230</v>
      </c>
      <c r="C45" t="s">
        <v>66</v>
      </c>
      <c r="D45" t="s">
        <v>62</v>
      </c>
      <c r="E45">
        <v>0</v>
      </c>
      <c r="F45">
        <v>0</v>
      </c>
      <c r="G45">
        <v>0</v>
      </c>
      <c r="H45">
        <v>0</v>
      </c>
      <c r="I45">
        <v>0</v>
      </c>
      <c r="J45">
        <v>141.32</v>
      </c>
      <c r="K45">
        <v>0</v>
      </c>
      <c r="L45">
        <v>141.32</v>
      </c>
      <c r="M45">
        <v>123.88200000000001</v>
      </c>
      <c r="N45">
        <v>0</v>
      </c>
      <c r="O45">
        <v>123.88200000000001</v>
      </c>
      <c r="P45">
        <v>458</v>
      </c>
      <c r="Q45">
        <v>0</v>
      </c>
      <c r="R45">
        <v>458</v>
      </c>
      <c r="S45">
        <v>40</v>
      </c>
      <c r="T45">
        <v>0</v>
      </c>
      <c r="U45">
        <v>40</v>
      </c>
    </row>
    <row r="46" spans="1:21" x14ac:dyDescent="0.3">
      <c r="A46">
        <v>45200</v>
      </c>
      <c r="B46">
        <v>45230</v>
      </c>
      <c r="C46" t="s">
        <v>66</v>
      </c>
      <c r="D46" t="s">
        <v>10</v>
      </c>
      <c r="E46">
        <v>6500</v>
      </c>
      <c r="F46">
        <v>60</v>
      </c>
      <c r="G46">
        <v>390000</v>
      </c>
      <c r="H46">
        <v>80.77</v>
      </c>
      <c r="I46">
        <v>525005</v>
      </c>
      <c r="J46">
        <v>631.49</v>
      </c>
      <c r="K46">
        <v>0</v>
      </c>
      <c r="L46">
        <v>631.49</v>
      </c>
      <c r="M46">
        <v>631.49</v>
      </c>
      <c r="N46">
        <v>0</v>
      </c>
      <c r="O46">
        <v>631.49</v>
      </c>
      <c r="P46">
        <v>51006.63</v>
      </c>
      <c r="Q46">
        <v>0</v>
      </c>
      <c r="R46">
        <v>51006.63</v>
      </c>
      <c r="S46">
        <v>133</v>
      </c>
      <c r="T46">
        <v>0</v>
      </c>
      <c r="U46">
        <v>133</v>
      </c>
    </row>
    <row r="47" spans="1:21" x14ac:dyDescent="0.3">
      <c r="A47">
        <v>45200</v>
      </c>
      <c r="B47">
        <v>45230</v>
      </c>
      <c r="C47" t="s">
        <v>66</v>
      </c>
      <c r="D47" t="s">
        <v>11</v>
      </c>
      <c r="E47">
        <v>48000</v>
      </c>
      <c r="F47">
        <v>70</v>
      </c>
      <c r="G47">
        <v>3360000</v>
      </c>
      <c r="H47">
        <v>84.53</v>
      </c>
      <c r="I47">
        <v>4057440</v>
      </c>
      <c r="J47">
        <v>6400.1610000000001</v>
      </c>
      <c r="K47">
        <v>86.44</v>
      </c>
      <c r="L47">
        <v>6313.7209999999995</v>
      </c>
      <c r="M47">
        <v>5395.7060000000001</v>
      </c>
      <c r="N47">
        <v>73.912000000000006</v>
      </c>
      <c r="O47">
        <v>5321.7939999999999</v>
      </c>
      <c r="P47">
        <v>541026.51</v>
      </c>
      <c r="Q47">
        <v>7159</v>
      </c>
      <c r="R47">
        <v>533867.51</v>
      </c>
      <c r="S47">
        <v>196</v>
      </c>
      <c r="T47">
        <v>4</v>
      </c>
      <c r="U47">
        <v>192</v>
      </c>
    </row>
    <row r="48" spans="1:21" x14ac:dyDescent="0.3">
      <c r="A48">
        <v>45200</v>
      </c>
      <c r="B48">
        <v>45230</v>
      </c>
      <c r="C48" t="s">
        <v>66</v>
      </c>
      <c r="D48" t="s">
        <v>9</v>
      </c>
      <c r="E48">
        <v>500000</v>
      </c>
      <c r="F48">
        <v>1</v>
      </c>
      <c r="G48">
        <v>500000</v>
      </c>
      <c r="H48">
        <v>1</v>
      </c>
      <c r="I48">
        <v>500000</v>
      </c>
      <c r="J48">
        <v>181.91900000000001</v>
      </c>
      <c r="K48">
        <v>0.03</v>
      </c>
      <c r="L48">
        <v>181.88900000000001</v>
      </c>
      <c r="M48">
        <v>0</v>
      </c>
      <c r="N48">
        <v>0</v>
      </c>
      <c r="O48">
        <v>0</v>
      </c>
      <c r="P48">
        <v>85120.79</v>
      </c>
      <c r="Q48">
        <v>14.7</v>
      </c>
      <c r="R48">
        <v>85106.09</v>
      </c>
      <c r="S48">
        <v>161</v>
      </c>
      <c r="T48">
        <v>1</v>
      </c>
      <c r="U48">
        <v>160</v>
      </c>
    </row>
    <row r="49" spans="1:21" x14ac:dyDescent="0.3">
      <c r="A49">
        <v>45200</v>
      </c>
      <c r="B49">
        <v>45230</v>
      </c>
      <c r="C49" t="s">
        <v>67</v>
      </c>
      <c r="D49" t="s">
        <v>8</v>
      </c>
      <c r="E49">
        <v>0</v>
      </c>
      <c r="F49">
        <v>0</v>
      </c>
      <c r="G49">
        <v>0</v>
      </c>
      <c r="H49">
        <v>0</v>
      </c>
      <c r="I49">
        <v>0</v>
      </c>
      <c r="J49">
        <v>7.36</v>
      </c>
      <c r="K49">
        <v>0.31</v>
      </c>
      <c r="L49">
        <v>7.05</v>
      </c>
      <c r="M49">
        <v>0</v>
      </c>
      <c r="N49">
        <v>0</v>
      </c>
      <c r="O49">
        <v>0</v>
      </c>
      <c r="P49">
        <v>552000</v>
      </c>
      <c r="Q49">
        <v>22790</v>
      </c>
      <c r="R49">
        <v>529210</v>
      </c>
      <c r="S49">
        <v>23</v>
      </c>
      <c r="T49">
        <v>2</v>
      </c>
      <c r="U49">
        <v>21</v>
      </c>
    </row>
    <row r="50" spans="1:21" x14ac:dyDescent="0.3">
      <c r="A50">
        <v>45200</v>
      </c>
      <c r="B50">
        <v>45230</v>
      </c>
      <c r="C50" t="s">
        <v>67</v>
      </c>
      <c r="D50" t="s">
        <v>2</v>
      </c>
      <c r="E50">
        <v>0</v>
      </c>
      <c r="F50">
        <v>0</v>
      </c>
      <c r="G50">
        <v>0</v>
      </c>
      <c r="H50">
        <v>0</v>
      </c>
      <c r="I50">
        <v>0</v>
      </c>
      <c r="J50">
        <v>73.081999999999994</v>
      </c>
      <c r="K50">
        <v>5.3079999999999998</v>
      </c>
      <c r="L50">
        <v>67.774000000000001</v>
      </c>
      <c r="M50">
        <v>50.94</v>
      </c>
      <c r="N50">
        <v>3.31</v>
      </c>
      <c r="O50">
        <v>47.63</v>
      </c>
      <c r="P50">
        <v>430915</v>
      </c>
      <c r="Q50">
        <v>29806</v>
      </c>
      <c r="R50">
        <v>401109</v>
      </c>
      <c r="S50">
        <v>25</v>
      </c>
      <c r="T50">
        <v>2</v>
      </c>
      <c r="U50">
        <v>23</v>
      </c>
    </row>
    <row r="51" spans="1:21" x14ac:dyDescent="0.3">
      <c r="A51">
        <v>45200</v>
      </c>
      <c r="B51">
        <v>45230</v>
      </c>
      <c r="C51" t="s">
        <v>67</v>
      </c>
      <c r="D51" t="s">
        <v>7</v>
      </c>
      <c r="E51">
        <v>0</v>
      </c>
      <c r="F51">
        <v>0</v>
      </c>
      <c r="G51">
        <v>0</v>
      </c>
      <c r="H51">
        <v>0</v>
      </c>
      <c r="I51">
        <v>0</v>
      </c>
      <c r="J51">
        <v>205.3</v>
      </c>
      <c r="K51">
        <v>30.03</v>
      </c>
      <c r="L51">
        <v>175.27</v>
      </c>
      <c r="M51">
        <v>204.27199999999999</v>
      </c>
      <c r="N51">
        <v>29.88</v>
      </c>
      <c r="O51">
        <v>174.392</v>
      </c>
      <c r="P51">
        <v>1187937.8999999999</v>
      </c>
      <c r="Q51">
        <v>172974</v>
      </c>
      <c r="R51">
        <v>1014963.9</v>
      </c>
      <c r="S51">
        <v>27</v>
      </c>
      <c r="T51">
        <v>3</v>
      </c>
      <c r="U51">
        <v>24</v>
      </c>
    </row>
    <row r="52" spans="1:21" x14ac:dyDescent="0.3">
      <c r="A52">
        <v>45200</v>
      </c>
      <c r="B52">
        <v>45230</v>
      </c>
      <c r="C52" t="s">
        <v>67</v>
      </c>
      <c r="D52" t="s">
        <v>6</v>
      </c>
      <c r="E52">
        <v>0</v>
      </c>
      <c r="F52">
        <v>0</v>
      </c>
      <c r="G52">
        <v>0</v>
      </c>
      <c r="H52">
        <v>0</v>
      </c>
      <c r="I52">
        <v>0</v>
      </c>
      <c r="J52">
        <v>2750.5439999999999</v>
      </c>
      <c r="K52">
        <v>135.11000000000001</v>
      </c>
      <c r="L52">
        <v>2615.4340000000002</v>
      </c>
      <c r="M52">
        <v>2529.5569999999998</v>
      </c>
      <c r="N52">
        <v>124.465</v>
      </c>
      <c r="O52">
        <v>2405.0920000000001</v>
      </c>
      <c r="P52">
        <v>16801214.559999999</v>
      </c>
      <c r="Q52">
        <v>819204.6</v>
      </c>
      <c r="R52">
        <v>15982009.960000001</v>
      </c>
      <c r="S52">
        <v>389</v>
      </c>
      <c r="T52">
        <v>8</v>
      </c>
      <c r="U52">
        <v>381</v>
      </c>
    </row>
    <row r="53" spans="1:21" x14ac:dyDescent="0.3">
      <c r="A53">
        <v>45200</v>
      </c>
      <c r="B53">
        <v>45230</v>
      </c>
      <c r="C53" t="s">
        <v>67</v>
      </c>
      <c r="D53" t="s">
        <v>61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20114</v>
      </c>
      <c r="Q53">
        <v>0</v>
      </c>
      <c r="R53">
        <v>20114</v>
      </c>
      <c r="S53">
        <v>18</v>
      </c>
      <c r="T53">
        <v>0</v>
      </c>
      <c r="U53">
        <v>18</v>
      </c>
    </row>
    <row r="54" spans="1:21" x14ac:dyDescent="0.3">
      <c r="A54">
        <v>45200</v>
      </c>
      <c r="B54">
        <v>45230</v>
      </c>
      <c r="C54" t="s">
        <v>67</v>
      </c>
      <c r="D54" t="s">
        <v>64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12013</v>
      </c>
      <c r="Q54">
        <v>0</v>
      </c>
      <c r="R54">
        <v>12013</v>
      </c>
      <c r="S54">
        <v>21</v>
      </c>
      <c r="T54">
        <v>0</v>
      </c>
      <c r="U54">
        <v>21</v>
      </c>
    </row>
    <row r="55" spans="1:21" x14ac:dyDescent="0.3">
      <c r="A55">
        <v>45200</v>
      </c>
      <c r="B55">
        <v>45230</v>
      </c>
      <c r="C55" t="s">
        <v>67</v>
      </c>
      <c r="D55" t="s">
        <v>62</v>
      </c>
      <c r="E55">
        <v>0</v>
      </c>
      <c r="F55">
        <v>0</v>
      </c>
      <c r="G55">
        <v>0</v>
      </c>
      <c r="H55">
        <v>0</v>
      </c>
      <c r="I55">
        <v>0</v>
      </c>
      <c r="J55">
        <v>25.03</v>
      </c>
      <c r="K55">
        <v>0</v>
      </c>
      <c r="L55">
        <v>25.03</v>
      </c>
      <c r="M55">
        <v>23.027999999999999</v>
      </c>
      <c r="N55">
        <v>0</v>
      </c>
      <c r="O55">
        <v>23.027999999999999</v>
      </c>
      <c r="P55">
        <v>304</v>
      </c>
      <c r="Q55">
        <v>0</v>
      </c>
      <c r="R55">
        <v>304</v>
      </c>
      <c r="S55">
        <v>2</v>
      </c>
      <c r="T55">
        <v>0</v>
      </c>
      <c r="U55">
        <v>2</v>
      </c>
    </row>
    <row r="56" spans="1:21" x14ac:dyDescent="0.3">
      <c r="A56">
        <v>45200</v>
      </c>
      <c r="B56">
        <v>45230</v>
      </c>
      <c r="C56" t="s">
        <v>67</v>
      </c>
      <c r="D56" t="s">
        <v>10</v>
      </c>
      <c r="E56">
        <v>0</v>
      </c>
      <c r="F56">
        <v>0</v>
      </c>
      <c r="G56">
        <v>0</v>
      </c>
      <c r="H56">
        <v>0</v>
      </c>
      <c r="I56">
        <v>0</v>
      </c>
      <c r="J56">
        <v>80.48</v>
      </c>
      <c r="K56">
        <v>0</v>
      </c>
      <c r="L56">
        <v>80.48</v>
      </c>
      <c r="M56">
        <v>80.48</v>
      </c>
      <c r="N56">
        <v>0</v>
      </c>
      <c r="O56">
        <v>80.48</v>
      </c>
      <c r="P56">
        <v>5663</v>
      </c>
      <c r="Q56">
        <v>0</v>
      </c>
      <c r="R56">
        <v>5663</v>
      </c>
      <c r="S56">
        <v>11</v>
      </c>
      <c r="T56">
        <v>0</v>
      </c>
      <c r="U56">
        <v>11</v>
      </c>
    </row>
    <row r="57" spans="1:21" x14ac:dyDescent="0.3">
      <c r="A57">
        <v>45200</v>
      </c>
      <c r="B57">
        <v>45230</v>
      </c>
      <c r="C57" t="s">
        <v>67</v>
      </c>
      <c r="D57" t="s">
        <v>11</v>
      </c>
      <c r="E57">
        <v>0</v>
      </c>
      <c r="F57">
        <v>0</v>
      </c>
      <c r="G57">
        <v>0</v>
      </c>
      <c r="H57">
        <v>0</v>
      </c>
      <c r="I57">
        <v>0</v>
      </c>
      <c r="J57">
        <v>7041.49</v>
      </c>
      <c r="K57">
        <v>396.63</v>
      </c>
      <c r="L57">
        <v>6644.86</v>
      </c>
      <c r="M57">
        <v>6029.616</v>
      </c>
      <c r="N57">
        <v>322.24799999999999</v>
      </c>
      <c r="O57">
        <v>5707.3680000000004</v>
      </c>
      <c r="P57">
        <v>592443.68000000005</v>
      </c>
      <c r="Q57">
        <v>33740</v>
      </c>
      <c r="R57">
        <v>558703.68000000005</v>
      </c>
      <c r="S57">
        <v>213</v>
      </c>
      <c r="T57">
        <v>11</v>
      </c>
      <c r="U57">
        <v>202</v>
      </c>
    </row>
    <row r="58" spans="1:21" x14ac:dyDescent="0.3">
      <c r="A58">
        <v>45200</v>
      </c>
      <c r="B58">
        <v>45230</v>
      </c>
      <c r="C58" t="s">
        <v>67</v>
      </c>
      <c r="D58" t="s">
        <v>9</v>
      </c>
      <c r="E58">
        <v>0</v>
      </c>
      <c r="F58">
        <v>0</v>
      </c>
      <c r="G58">
        <v>0</v>
      </c>
      <c r="H58">
        <v>0</v>
      </c>
      <c r="I58">
        <v>0</v>
      </c>
      <c r="J58">
        <v>172.499</v>
      </c>
      <c r="K58">
        <v>6.27</v>
      </c>
      <c r="L58">
        <v>166.22900000000001</v>
      </c>
      <c r="M58">
        <v>0</v>
      </c>
      <c r="N58">
        <v>0</v>
      </c>
      <c r="O58">
        <v>0</v>
      </c>
      <c r="P58">
        <v>34156.81</v>
      </c>
      <c r="Q58">
        <v>764.4</v>
      </c>
      <c r="R58">
        <v>33392.410000000003</v>
      </c>
      <c r="S58">
        <v>134</v>
      </c>
      <c r="T58">
        <v>7</v>
      </c>
      <c r="U58">
        <v>127</v>
      </c>
    </row>
    <row r="59" spans="1:21" x14ac:dyDescent="0.3">
      <c r="A59">
        <v>45200</v>
      </c>
      <c r="B59">
        <v>45230</v>
      </c>
      <c r="C59" t="s">
        <v>68</v>
      </c>
      <c r="D59" t="s">
        <v>8</v>
      </c>
      <c r="E59">
        <v>0</v>
      </c>
      <c r="F59">
        <v>0</v>
      </c>
      <c r="G59">
        <v>0</v>
      </c>
      <c r="H59">
        <v>0</v>
      </c>
      <c r="I59">
        <v>0</v>
      </c>
      <c r="J59">
        <v>3.41</v>
      </c>
      <c r="K59">
        <v>0</v>
      </c>
      <c r="L59">
        <v>3.41</v>
      </c>
      <c r="M59">
        <v>0</v>
      </c>
      <c r="N59">
        <v>0</v>
      </c>
      <c r="O59">
        <v>0</v>
      </c>
      <c r="P59">
        <v>257130</v>
      </c>
      <c r="Q59">
        <v>0</v>
      </c>
      <c r="R59">
        <v>257130</v>
      </c>
      <c r="S59">
        <v>9</v>
      </c>
      <c r="T59">
        <v>0</v>
      </c>
      <c r="U59">
        <v>9</v>
      </c>
    </row>
    <row r="60" spans="1:21" x14ac:dyDescent="0.3">
      <c r="A60">
        <v>45200</v>
      </c>
      <c r="B60">
        <v>45230</v>
      </c>
      <c r="C60" t="s">
        <v>68</v>
      </c>
      <c r="D60" t="s">
        <v>2</v>
      </c>
      <c r="E60">
        <v>0</v>
      </c>
      <c r="F60">
        <v>0</v>
      </c>
      <c r="G60">
        <v>0</v>
      </c>
      <c r="H60">
        <v>0</v>
      </c>
      <c r="I60">
        <v>0</v>
      </c>
      <c r="J60">
        <v>31.44</v>
      </c>
      <c r="K60">
        <v>0</v>
      </c>
      <c r="L60">
        <v>31.44</v>
      </c>
      <c r="M60">
        <v>22.577999999999999</v>
      </c>
      <c r="N60">
        <v>0</v>
      </c>
      <c r="O60">
        <v>22.577999999999999</v>
      </c>
      <c r="P60">
        <v>185368</v>
      </c>
      <c r="Q60">
        <v>0</v>
      </c>
      <c r="R60">
        <v>185368</v>
      </c>
      <c r="S60">
        <v>9</v>
      </c>
      <c r="T60">
        <v>0</v>
      </c>
      <c r="U60">
        <v>9</v>
      </c>
    </row>
    <row r="61" spans="1:21" x14ac:dyDescent="0.3">
      <c r="A61">
        <v>45200</v>
      </c>
      <c r="B61">
        <v>45230</v>
      </c>
      <c r="C61" t="s">
        <v>68</v>
      </c>
      <c r="D61" t="s">
        <v>7</v>
      </c>
      <c r="E61">
        <v>0</v>
      </c>
      <c r="F61">
        <v>0</v>
      </c>
      <c r="G61">
        <v>0</v>
      </c>
      <c r="H61">
        <v>0</v>
      </c>
      <c r="I61">
        <v>0</v>
      </c>
      <c r="J61">
        <v>257.61</v>
      </c>
      <c r="K61">
        <v>5.0199999999999996</v>
      </c>
      <c r="L61">
        <v>252.59</v>
      </c>
      <c r="M61">
        <v>256.322</v>
      </c>
      <c r="N61">
        <v>4.9950000000000001</v>
      </c>
      <c r="O61">
        <v>251.327</v>
      </c>
      <c r="P61">
        <v>1493212.3</v>
      </c>
      <c r="Q61">
        <v>28965</v>
      </c>
      <c r="R61">
        <v>1464247.3</v>
      </c>
      <c r="S61">
        <v>32</v>
      </c>
      <c r="T61">
        <v>1</v>
      </c>
      <c r="U61">
        <v>31</v>
      </c>
    </row>
    <row r="62" spans="1:21" x14ac:dyDescent="0.3">
      <c r="A62">
        <v>45200</v>
      </c>
      <c r="B62">
        <v>45230</v>
      </c>
      <c r="C62" t="s">
        <v>68</v>
      </c>
      <c r="D62" t="s">
        <v>6</v>
      </c>
      <c r="E62">
        <v>0</v>
      </c>
      <c r="F62">
        <v>0</v>
      </c>
      <c r="G62">
        <v>0</v>
      </c>
      <c r="H62">
        <v>0</v>
      </c>
      <c r="I62">
        <v>0</v>
      </c>
      <c r="J62">
        <v>643.01099999999997</v>
      </c>
      <c r="K62">
        <v>8.0000000000000002E-3</v>
      </c>
      <c r="L62">
        <v>643.00300000000004</v>
      </c>
      <c r="M62">
        <v>591.39599999999996</v>
      </c>
      <c r="N62">
        <v>8.0000000000000002E-3</v>
      </c>
      <c r="O62">
        <v>591.38800000000003</v>
      </c>
      <c r="P62">
        <v>3939163.11</v>
      </c>
      <c r="Q62">
        <v>42</v>
      </c>
      <c r="R62">
        <v>3939121.11</v>
      </c>
      <c r="S62">
        <v>131</v>
      </c>
      <c r="T62">
        <v>2</v>
      </c>
      <c r="U62">
        <v>129</v>
      </c>
    </row>
    <row r="63" spans="1:21" x14ac:dyDescent="0.3">
      <c r="A63">
        <v>45200</v>
      </c>
      <c r="B63">
        <v>45230</v>
      </c>
      <c r="C63" t="s">
        <v>68</v>
      </c>
      <c r="D63" t="s">
        <v>61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7640</v>
      </c>
      <c r="Q63">
        <v>0</v>
      </c>
      <c r="R63">
        <v>7640</v>
      </c>
      <c r="S63">
        <v>4</v>
      </c>
      <c r="T63">
        <v>0</v>
      </c>
      <c r="U63">
        <v>4</v>
      </c>
    </row>
    <row r="64" spans="1:21" x14ac:dyDescent="0.3">
      <c r="A64">
        <v>45200</v>
      </c>
      <c r="B64">
        <v>45230</v>
      </c>
      <c r="C64" t="s">
        <v>68</v>
      </c>
      <c r="D64" t="s">
        <v>64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3518</v>
      </c>
      <c r="Q64">
        <v>0</v>
      </c>
      <c r="R64">
        <v>3518</v>
      </c>
      <c r="S64">
        <v>2</v>
      </c>
      <c r="T64">
        <v>0</v>
      </c>
      <c r="U64">
        <v>2</v>
      </c>
    </row>
    <row r="65" spans="1:21" x14ac:dyDescent="0.3">
      <c r="A65">
        <v>45200</v>
      </c>
      <c r="B65">
        <v>45230</v>
      </c>
      <c r="C65" t="s">
        <v>68</v>
      </c>
      <c r="D65" t="s">
        <v>62</v>
      </c>
      <c r="E65">
        <v>0</v>
      </c>
      <c r="F65">
        <v>0</v>
      </c>
      <c r="G65">
        <v>0</v>
      </c>
      <c r="H65">
        <v>0</v>
      </c>
      <c r="I65">
        <v>0</v>
      </c>
      <c r="J65">
        <v>222.22</v>
      </c>
      <c r="K65">
        <v>0</v>
      </c>
      <c r="L65">
        <v>222.22</v>
      </c>
      <c r="M65">
        <v>144.44300000000001</v>
      </c>
      <c r="N65">
        <v>0</v>
      </c>
      <c r="O65">
        <v>144.44300000000001</v>
      </c>
      <c r="P65">
        <v>265</v>
      </c>
      <c r="Q65">
        <v>0</v>
      </c>
      <c r="R65">
        <v>265</v>
      </c>
      <c r="S65">
        <v>15</v>
      </c>
      <c r="T65">
        <v>0</v>
      </c>
      <c r="U65">
        <v>15</v>
      </c>
    </row>
    <row r="66" spans="1:21" x14ac:dyDescent="0.3">
      <c r="A66">
        <v>45200</v>
      </c>
      <c r="B66">
        <v>45230</v>
      </c>
      <c r="C66" t="s">
        <v>68</v>
      </c>
      <c r="D66" t="s">
        <v>10</v>
      </c>
      <c r="E66">
        <v>0</v>
      </c>
      <c r="F66">
        <v>0</v>
      </c>
      <c r="G66">
        <v>0</v>
      </c>
      <c r="H66">
        <v>0</v>
      </c>
      <c r="I66">
        <v>0</v>
      </c>
      <c r="J66">
        <v>15.98</v>
      </c>
      <c r="K66">
        <v>0</v>
      </c>
      <c r="L66">
        <v>15.98</v>
      </c>
      <c r="M66">
        <v>15.98</v>
      </c>
      <c r="N66">
        <v>0</v>
      </c>
      <c r="O66">
        <v>15.98</v>
      </c>
      <c r="P66">
        <v>1242</v>
      </c>
      <c r="Q66">
        <v>0</v>
      </c>
      <c r="R66">
        <v>1242</v>
      </c>
      <c r="S66">
        <v>2</v>
      </c>
      <c r="T66">
        <v>0</v>
      </c>
      <c r="U66">
        <v>2</v>
      </c>
    </row>
    <row r="67" spans="1:21" x14ac:dyDescent="0.3">
      <c r="A67">
        <v>45200</v>
      </c>
      <c r="B67">
        <v>45230</v>
      </c>
      <c r="C67" t="s">
        <v>68</v>
      </c>
      <c r="D67" t="s">
        <v>11</v>
      </c>
      <c r="E67">
        <v>0</v>
      </c>
      <c r="F67">
        <v>0</v>
      </c>
      <c r="G67">
        <v>0</v>
      </c>
      <c r="H67">
        <v>0</v>
      </c>
      <c r="I67">
        <v>0</v>
      </c>
      <c r="J67">
        <v>1795.56</v>
      </c>
      <c r="K67">
        <v>5.23</v>
      </c>
      <c r="L67">
        <v>1790.33</v>
      </c>
      <c r="M67">
        <v>1537.4490000000001</v>
      </c>
      <c r="N67">
        <v>4.8380000000000001</v>
      </c>
      <c r="O67">
        <v>1532.6110000000001</v>
      </c>
      <c r="P67">
        <v>145511</v>
      </c>
      <c r="Q67">
        <v>1203</v>
      </c>
      <c r="R67">
        <v>144308</v>
      </c>
      <c r="S67">
        <v>55</v>
      </c>
      <c r="T67">
        <v>1</v>
      </c>
      <c r="U67">
        <v>54</v>
      </c>
    </row>
    <row r="68" spans="1:21" x14ac:dyDescent="0.3">
      <c r="A68">
        <v>45200</v>
      </c>
      <c r="B68">
        <v>45230</v>
      </c>
      <c r="C68" t="s">
        <v>68</v>
      </c>
      <c r="D68" t="s">
        <v>9</v>
      </c>
      <c r="E68">
        <v>0</v>
      </c>
      <c r="F68">
        <v>0</v>
      </c>
      <c r="G68">
        <v>0</v>
      </c>
      <c r="H68">
        <v>0</v>
      </c>
      <c r="I68">
        <v>0</v>
      </c>
      <c r="J68">
        <v>46.241999999999997</v>
      </c>
      <c r="K68">
        <v>0</v>
      </c>
      <c r="L68">
        <v>46.241999999999997</v>
      </c>
      <c r="M68">
        <v>0</v>
      </c>
      <c r="N68">
        <v>0</v>
      </c>
      <c r="O68">
        <v>0</v>
      </c>
      <c r="P68">
        <v>11944.88</v>
      </c>
      <c r="Q68">
        <v>0</v>
      </c>
      <c r="R68">
        <v>11944.88</v>
      </c>
      <c r="S68">
        <v>29</v>
      </c>
      <c r="T68">
        <v>0</v>
      </c>
      <c r="U68">
        <v>29</v>
      </c>
    </row>
    <row r="69" spans="1:21" x14ac:dyDescent="0.3">
      <c r="A69">
        <v>45200</v>
      </c>
      <c r="B69">
        <v>45230</v>
      </c>
      <c r="C69" t="s">
        <v>69</v>
      </c>
      <c r="D69" t="s">
        <v>8</v>
      </c>
      <c r="E69">
        <v>450</v>
      </c>
      <c r="F69">
        <v>75000</v>
      </c>
      <c r="G69">
        <v>33750000</v>
      </c>
      <c r="H69">
        <v>76191.75</v>
      </c>
      <c r="I69">
        <v>34286287.5</v>
      </c>
      <c r="J69">
        <v>72.7</v>
      </c>
      <c r="K69">
        <v>0.63</v>
      </c>
      <c r="L69">
        <v>72.069999999999993</v>
      </c>
      <c r="M69">
        <v>0</v>
      </c>
      <c r="N69">
        <v>0</v>
      </c>
      <c r="O69">
        <v>0</v>
      </c>
      <c r="P69">
        <v>5539140</v>
      </c>
      <c r="Q69">
        <v>47250</v>
      </c>
      <c r="R69">
        <v>5491890</v>
      </c>
      <c r="S69">
        <v>169</v>
      </c>
      <c r="T69">
        <v>3</v>
      </c>
      <c r="U69">
        <v>166</v>
      </c>
    </row>
    <row r="70" spans="1:21" x14ac:dyDescent="0.3">
      <c r="A70">
        <v>45200</v>
      </c>
      <c r="B70">
        <v>45230</v>
      </c>
      <c r="C70" t="s">
        <v>69</v>
      </c>
      <c r="D70" t="s">
        <v>2</v>
      </c>
      <c r="E70">
        <v>4500</v>
      </c>
      <c r="F70">
        <v>6000</v>
      </c>
      <c r="G70">
        <v>27000000</v>
      </c>
      <c r="H70">
        <v>5779.81</v>
      </c>
      <c r="I70">
        <v>26009145</v>
      </c>
      <c r="J70">
        <v>674.53499999999997</v>
      </c>
      <c r="K70">
        <v>3.4239999999999999</v>
      </c>
      <c r="L70">
        <v>671.11099999999999</v>
      </c>
      <c r="M70">
        <v>467.33100000000002</v>
      </c>
      <c r="N70">
        <v>2.5670000000000002</v>
      </c>
      <c r="O70">
        <v>464.76400000000001</v>
      </c>
      <c r="P70">
        <v>3898682.34</v>
      </c>
      <c r="Q70">
        <v>21461</v>
      </c>
      <c r="R70">
        <v>3877221.34</v>
      </c>
      <c r="S70">
        <v>194</v>
      </c>
      <c r="T70">
        <v>3</v>
      </c>
      <c r="U70">
        <v>191</v>
      </c>
    </row>
    <row r="71" spans="1:21" x14ac:dyDescent="0.3">
      <c r="A71">
        <v>45200</v>
      </c>
      <c r="B71">
        <v>45230</v>
      </c>
      <c r="C71" t="s">
        <v>69</v>
      </c>
      <c r="D71" t="s">
        <v>7</v>
      </c>
      <c r="E71">
        <v>8000</v>
      </c>
      <c r="F71">
        <v>5700</v>
      </c>
      <c r="G71">
        <v>45600000</v>
      </c>
      <c r="H71">
        <v>5752.38</v>
      </c>
      <c r="I71">
        <v>46019040</v>
      </c>
      <c r="J71">
        <v>3667.59</v>
      </c>
      <c r="K71">
        <v>15.55</v>
      </c>
      <c r="L71">
        <v>3652.04</v>
      </c>
      <c r="M71">
        <v>3652.4609999999998</v>
      </c>
      <c r="N71">
        <v>15.472</v>
      </c>
      <c r="O71">
        <v>3636.989</v>
      </c>
      <c r="P71">
        <v>21097368.969999999</v>
      </c>
      <c r="Q71">
        <v>90099</v>
      </c>
      <c r="R71">
        <v>21007269.969999999</v>
      </c>
      <c r="S71">
        <v>554</v>
      </c>
      <c r="T71">
        <v>4</v>
      </c>
      <c r="U71">
        <v>550</v>
      </c>
    </row>
    <row r="72" spans="1:21" x14ac:dyDescent="0.3">
      <c r="A72">
        <v>45200</v>
      </c>
      <c r="B72">
        <v>45230</v>
      </c>
      <c r="C72" t="s">
        <v>69</v>
      </c>
      <c r="D72" t="s">
        <v>6</v>
      </c>
      <c r="E72">
        <v>38000</v>
      </c>
      <c r="F72">
        <v>6000</v>
      </c>
      <c r="G72">
        <v>228000000</v>
      </c>
      <c r="H72">
        <v>6083.91</v>
      </c>
      <c r="I72">
        <v>231188580</v>
      </c>
      <c r="J72">
        <v>9663.1560000000009</v>
      </c>
      <c r="K72">
        <v>179.994</v>
      </c>
      <c r="L72">
        <v>9483.1620000000003</v>
      </c>
      <c r="M72">
        <v>8898.69</v>
      </c>
      <c r="N72">
        <v>165.386</v>
      </c>
      <c r="O72">
        <v>8733.3040000000001</v>
      </c>
      <c r="P72">
        <v>58789816.68</v>
      </c>
      <c r="Q72">
        <v>1089407.2</v>
      </c>
      <c r="R72">
        <v>57700409.479999997</v>
      </c>
      <c r="S72">
        <v>1367</v>
      </c>
      <c r="T72">
        <v>26</v>
      </c>
      <c r="U72">
        <v>1341</v>
      </c>
    </row>
    <row r="73" spans="1:21" x14ac:dyDescent="0.3">
      <c r="A73">
        <v>45200</v>
      </c>
      <c r="B73">
        <v>45230</v>
      </c>
      <c r="C73" t="s">
        <v>69</v>
      </c>
      <c r="D73" t="s">
        <v>64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15000</v>
      </c>
      <c r="Q73">
        <v>0</v>
      </c>
      <c r="R73">
        <v>15000</v>
      </c>
      <c r="S73">
        <v>30</v>
      </c>
      <c r="T73">
        <v>0</v>
      </c>
      <c r="U73">
        <v>30</v>
      </c>
    </row>
    <row r="74" spans="1:21" x14ac:dyDescent="0.3">
      <c r="A74">
        <v>45200</v>
      </c>
      <c r="B74">
        <v>45230</v>
      </c>
      <c r="C74" t="s">
        <v>69</v>
      </c>
      <c r="D74" t="s">
        <v>62</v>
      </c>
      <c r="E74">
        <v>0</v>
      </c>
      <c r="F74">
        <v>0</v>
      </c>
      <c r="G74">
        <v>0</v>
      </c>
      <c r="H74">
        <v>0</v>
      </c>
      <c r="I74">
        <v>0</v>
      </c>
      <c r="J74">
        <v>448.185</v>
      </c>
      <c r="K74">
        <v>0</v>
      </c>
      <c r="L74">
        <v>448.185</v>
      </c>
      <c r="M74">
        <v>347.23599999999999</v>
      </c>
      <c r="N74">
        <v>0</v>
      </c>
      <c r="O74">
        <v>347.23599999999999</v>
      </c>
      <c r="P74">
        <v>2014</v>
      </c>
      <c r="Q74">
        <v>0</v>
      </c>
      <c r="R74">
        <v>2014</v>
      </c>
      <c r="S74">
        <v>92</v>
      </c>
      <c r="T74">
        <v>0</v>
      </c>
      <c r="U74">
        <v>92</v>
      </c>
    </row>
    <row r="75" spans="1:21" x14ac:dyDescent="0.3">
      <c r="A75">
        <v>45200</v>
      </c>
      <c r="B75">
        <v>45230</v>
      </c>
      <c r="C75" t="s">
        <v>69</v>
      </c>
      <c r="D75" t="s">
        <v>10</v>
      </c>
      <c r="E75">
        <v>9000</v>
      </c>
      <c r="F75">
        <v>60</v>
      </c>
      <c r="G75">
        <v>540000</v>
      </c>
      <c r="H75">
        <v>78.03</v>
      </c>
      <c r="I75">
        <v>702270</v>
      </c>
      <c r="J75">
        <v>2067.1999999999998</v>
      </c>
      <c r="K75">
        <v>3</v>
      </c>
      <c r="L75">
        <v>2064.1999999999998</v>
      </c>
      <c r="M75">
        <v>2067.1999999999998</v>
      </c>
      <c r="N75">
        <v>3</v>
      </c>
      <c r="O75">
        <v>2064.1999999999998</v>
      </c>
      <c r="P75">
        <v>161308.4</v>
      </c>
      <c r="Q75">
        <v>369</v>
      </c>
      <c r="R75">
        <v>160939.4</v>
      </c>
      <c r="S75">
        <v>376</v>
      </c>
      <c r="T75">
        <v>3</v>
      </c>
      <c r="U75">
        <v>373</v>
      </c>
    </row>
    <row r="76" spans="1:21" x14ac:dyDescent="0.3">
      <c r="A76">
        <v>45200</v>
      </c>
      <c r="B76">
        <v>45230</v>
      </c>
      <c r="C76" t="s">
        <v>69</v>
      </c>
      <c r="D76" t="s">
        <v>11</v>
      </c>
      <c r="E76">
        <v>120000</v>
      </c>
      <c r="F76">
        <v>70</v>
      </c>
      <c r="G76">
        <v>8400000</v>
      </c>
      <c r="H76">
        <v>83.66</v>
      </c>
      <c r="I76">
        <v>10039200</v>
      </c>
      <c r="J76">
        <v>21339.504000000001</v>
      </c>
      <c r="K76">
        <v>87.83</v>
      </c>
      <c r="L76">
        <v>21251.673999999999</v>
      </c>
      <c r="M76">
        <v>18098.663</v>
      </c>
      <c r="N76">
        <v>75.325000000000003</v>
      </c>
      <c r="O76">
        <v>18023.338</v>
      </c>
      <c r="P76">
        <v>1785325.4</v>
      </c>
      <c r="Q76">
        <v>7315</v>
      </c>
      <c r="R76">
        <v>1778010.4</v>
      </c>
      <c r="S76">
        <v>630</v>
      </c>
      <c r="T76">
        <v>2</v>
      </c>
      <c r="U76">
        <v>628</v>
      </c>
    </row>
    <row r="77" spans="1:21" x14ac:dyDescent="0.3">
      <c r="A77">
        <v>45200</v>
      </c>
      <c r="B77">
        <v>45230</v>
      </c>
      <c r="C77" t="s">
        <v>69</v>
      </c>
      <c r="D77" t="s">
        <v>9</v>
      </c>
      <c r="E77">
        <v>1500000</v>
      </c>
      <c r="F77">
        <v>1</v>
      </c>
      <c r="G77">
        <v>1500000</v>
      </c>
      <c r="H77">
        <v>1</v>
      </c>
      <c r="I77">
        <v>1500000</v>
      </c>
      <c r="J77">
        <v>452.13900000000001</v>
      </c>
      <c r="K77">
        <v>27.666</v>
      </c>
      <c r="L77">
        <v>424.47300000000001</v>
      </c>
      <c r="M77">
        <v>0</v>
      </c>
      <c r="N77">
        <v>0</v>
      </c>
      <c r="O77">
        <v>0</v>
      </c>
      <c r="P77">
        <v>167279.60999999999</v>
      </c>
      <c r="Q77">
        <v>58.8</v>
      </c>
      <c r="R77">
        <v>167220.81</v>
      </c>
      <c r="S77">
        <v>371</v>
      </c>
      <c r="T77">
        <v>6</v>
      </c>
      <c r="U77">
        <v>365</v>
      </c>
    </row>
    <row r="78" spans="1:21" x14ac:dyDescent="0.3">
      <c r="A78">
        <v>45200</v>
      </c>
      <c r="B78">
        <v>45230</v>
      </c>
      <c r="C78" t="s">
        <v>70</v>
      </c>
      <c r="D78" t="s">
        <v>7</v>
      </c>
      <c r="E78">
        <v>0</v>
      </c>
      <c r="F78">
        <v>0</v>
      </c>
      <c r="G78">
        <v>0</v>
      </c>
      <c r="H78">
        <v>0</v>
      </c>
      <c r="I78">
        <v>0</v>
      </c>
      <c r="J78">
        <v>34.020000000000003</v>
      </c>
      <c r="K78">
        <v>0</v>
      </c>
      <c r="L78">
        <v>34.020000000000003</v>
      </c>
      <c r="M78">
        <v>33.85</v>
      </c>
      <c r="N78">
        <v>0</v>
      </c>
      <c r="O78">
        <v>33.85</v>
      </c>
      <c r="P78">
        <v>197185.7</v>
      </c>
      <c r="Q78">
        <v>0</v>
      </c>
      <c r="R78">
        <v>197185.7</v>
      </c>
      <c r="S78">
        <v>4</v>
      </c>
      <c r="T78">
        <v>0</v>
      </c>
      <c r="U78">
        <v>4</v>
      </c>
    </row>
    <row r="79" spans="1:21" x14ac:dyDescent="0.3">
      <c r="A79">
        <v>45200</v>
      </c>
      <c r="B79">
        <v>45230</v>
      </c>
      <c r="C79" t="s">
        <v>70</v>
      </c>
      <c r="D79" t="s">
        <v>6</v>
      </c>
      <c r="E79">
        <v>0</v>
      </c>
      <c r="F79">
        <v>0</v>
      </c>
      <c r="G79">
        <v>0</v>
      </c>
      <c r="H79">
        <v>0</v>
      </c>
      <c r="I79">
        <v>0</v>
      </c>
      <c r="J79">
        <v>0.15</v>
      </c>
      <c r="K79">
        <v>0</v>
      </c>
      <c r="L79">
        <v>0.15</v>
      </c>
      <c r="M79">
        <v>0.13800000000000001</v>
      </c>
      <c r="N79">
        <v>0</v>
      </c>
      <c r="O79">
        <v>0.13800000000000001</v>
      </c>
      <c r="P79">
        <v>1212</v>
      </c>
      <c r="Q79">
        <v>0</v>
      </c>
      <c r="R79">
        <v>1212</v>
      </c>
      <c r="S79">
        <v>1</v>
      </c>
      <c r="T79">
        <v>0</v>
      </c>
      <c r="U79">
        <v>1</v>
      </c>
    </row>
    <row r="80" spans="1:21" x14ac:dyDescent="0.3">
      <c r="A80">
        <v>45200</v>
      </c>
      <c r="B80">
        <v>45230</v>
      </c>
      <c r="C80" t="s">
        <v>70</v>
      </c>
      <c r="D80" t="s">
        <v>11</v>
      </c>
      <c r="E80">
        <v>0</v>
      </c>
      <c r="F80">
        <v>0</v>
      </c>
      <c r="G80">
        <v>0</v>
      </c>
      <c r="H80">
        <v>0</v>
      </c>
      <c r="I80">
        <v>0</v>
      </c>
      <c r="J80">
        <v>19.57</v>
      </c>
      <c r="K80">
        <v>0</v>
      </c>
      <c r="L80">
        <v>19.57</v>
      </c>
      <c r="M80">
        <v>15.984999999999999</v>
      </c>
      <c r="N80">
        <v>0</v>
      </c>
      <c r="O80">
        <v>15.984999999999999</v>
      </c>
      <c r="P80">
        <v>2188</v>
      </c>
      <c r="Q80">
        <v>0</v>
      </c>
      <c r="R80">
        <v>2188</v>
      </c>
      <c r="S80">
        <v>4</v>
      </c>
      <c r="T80">
        <v>0</v>
      </c>
      <c r="U80">
        <v>4</v>
      </c>
    </row>
    <row r="81" spans="1:21" x14ac:dyDescent="0.3">
      <c r="A81">
        <v>45200</v>
      </c>
      <c r="B81">
        <v>45230</v>
      </c>
      <c r="C81" t="s">
        <v>70</v>
      </c>
      <c r="D81" t="s">
        <v>9</v>
      </c>
      <c r="E81">
        <v>0</v>
      </c>
      <c r="F81">
        <v>0</v>
      </c>
      <c r="G81">
        <v>0</v>
      </c>
      <c r="H81">
        <v>0</v>
      </c>
      <c r="I81">
        <v>0</v>
      </c>
      <c r="J81">
        <v>1.46</v>
      </c>
      <c r="K81">
        <v>0</v>
      </c>
      <c r="L81">
        <v>1.46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1</v>
      </c>
      <c r="T81">
        <v>0</v>
      </c>
      <c r="U81">
        <v>1</v>
      </c>
    </row>
    <row r="82" spans="1:21" x14ac:dyDescent="0.3">
      <c r="A82">
        <v>45200</v>
      </c>
      <c r="B82">
        <v>45230</v>
      </c>
      <c r="C82" t="s">
        <v>71</v>
      </c>
      <c r="D82" t="s">
        <v>8</v>
      </c>
      <c r="E82">
        <v>0</v>
      </c>
      <c r="F82">
        <v>0</v>
      </c>
      <c r="G82">
        <v>0</v>
      </c>
      <c r="H82">
        <v>0</v>
      </c>
      <c r="I82">
        <v>0</v>
      </c>
      <c r="J82">
        <v>5.24</v>
      </c>
      <c r="K82">
        <v>0</v>
      </c>
      <c r="L82">
        <v>5.24</v>
      </c>
      <c r="M82">
        <v>0</v>
      </c>
      <c r="N82">
        <v>0</v>
      </c>
      <c r="O82">
        <v>0</v>
      </c>
      <c r="P82">
        <v>404070</v>
      </c>
      <c r="Q82">
        <v>0</v>
      </c>
      <c r="R82">
        <v>404070</v>
      </c>
      <c r="S82">
        <v>16</v>
      </c>
      <c r="T82">
        <v>0</v>
      </c>
      <c r="U82">
        <v>16</v>
      </c>
    </row>
    <row r="83" spans="1:21" x14ac:dyDescent="0.3">
      <c r="A83">
        <v>45200</v>
      </c>
      <c r="B83">
        <v>45230</v>
      </c>
      <c r="C83" t="s">
        <v>71</v>
      </c>
      <c r="D83" t="s">
        <v>2</v>
      </c>
      <c r="E83">
        <v>0</v>
      </c>
      <c r="F83">
        <v>0</v>
      </c>
      <c r="G83">
        <v>0</v>
      </c>
      <c r="H83">
        <v>0</v>
      </c>
      <c r="I83">
        <v>0</v>
      </c>
      <c r="J83">
        <v>54.161999999999999</v>
      </c>
      <c r="K83">
        <v>0</v>
      </c>
      <c r="L83">
        <v>54.161999999999999</v>
      </c>
      <c r="M83">
        <v>38.408000000000001</v>
      </c>
      <c r="N83">
        <v>0</v>
      </c>
      <c r="O83">
        <v>38.408000000000001</v>
      </c>
      <c r="P83">
        <v>322741</v>
      </c>
      <c r="Q83">
        <v>0</v>
      </c>
      <c r="R83">
        <v>322741</v>
      </c>
      <c r="S83">
        <v>17</v>
      </c>
      <c r="T83">
        <v>0</v>
      </c>
      <c r="U83">
        <v>17</v>
      </c>
    </row>
    <row r="84" spans="1:21" x14ac:dyDescent="0.3">
      <c r="A84">
        <v>45200</v>
      </c>
      <c r="B84">
        <v>45230</v>
      </c>
      <c r="C84" t="s">
        <v>71</v>
      </c>
      <c r="D84" t="s">
        <v>7</v>
      </c>
      <c r="E84">
        <v>0</v>
      </c>
      <c r="F84">
        <v>0</v>
      </c>
      <c r="G84">
        <v>0</v>
      </c>
      <c r="H84">
        <v>0</v>
      </c>
      <c r="I84">
        <v>0</v>
      </c>
      <c r="J84">
        <v>384.01</v>
      </c>
      <c r="K84">
        <v>0</v>
      </c>
      <c r="L84">
        <v>384.01</v>
      </c>
      <c r="M84">
        <v>382.09100000000001</v>
      </c>
      <c r="N84">
        <v>0</v>
      </c>
      <c r="O84">
        <v>382.09100000000001</v>
      </c>
      <c r="P84">
        <v>2225105</v>
      </c>
      <c r="Q84">
        <v>0</v>
      </c>
      <c r="R84">
        <v>2225105</v>
      </c>
      <c r="S84">
        <v>40</v>
      </c>
      <c r="T84">
        <v>0</v>
      </c>
      <c r="U84">
        <v>40</v>
      </c>
    </row>
    <row r="85" spans="1:21" x14ac:dyDescent="0.3">
      <c r="A85">
        <v>45200</v>
      </c>
      <c r="B85">
        <v>45230</v>
      </c>
      <c r="C85" t="s">
        <v>71</v>
      </c>
      <c r="D85" t="s">
        <v>6</v>
      </c>
      <c r="E85">
        <v>0</v>
      </c>
      <c r="F85">
        <v>0</v>
      </c>
      <c r="G85">
        <v>0</v>
      </c>
      <c r="H85">
        <v>0</v>
      </c>
      <c r="I85">
        <v>0</v>
      </c>
      <c r="J85">
        <v>2473.569</v>
      </c>
      <c r="K85">
        <v>119.53</v>
      </c>
      <c r="L85">
        <v>2354.0390000000002</v>
      </c>
      <c r="M85">
        <v>2282.259</v>
      </c>
      <c r="N85">
        <v>109.968</v>
      </c>
      <c r="O85">
        <v>2172.2910000000002</v>
      </c>
      <c r="P85">
        <v>15589986.09</v>
      </c>
      <c r="Q85">
        <v>736319.8</v>
      </c>
      <c r="R85">
        <v>14853666.289999999</v>
      </c>
      <c r="S85">
        <v>162</v>
      </c>
      <c r="T85">
        <v>4</v>
      </c>
      <c r="U85">
        <v>158</v>
      </c>
    </row>
    <row r="86" spans="1:21" x14ac:dyDescent="0.3">
      <c r="A86">
        <v>45200</v>
      </c>
      <c r="B86">
        <v>45230</v>
      </c>
      <c r="C86" t="s">
        <v>71</v>
      </c>
      <c r="D86" t="s">
        <v>64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180</v>
      </c>
      <c r="Q86">
        <v>0</v>
      </c>
      <c r="R86">
        <v>180</v>
      </c>
      <c r="S86">
        <v>2</v>
      </c>
      <c r="T86">
        <v>0</v>
      </c>
      <c r="U86">
        <v>2</v>
      </c>
    </row>
    <row r="87" spans="1:21" x14ac:dyDescent="0.3">
      <c r="A87">
        <v>45200</v>
      </c>
      <c r="B87">
        <v>45230</v>
      </c>
      <c r="C87" t="s">
        <v>71</v>
      </c>
      <c r="D87" t="s">
        <v>62</v>
      </c>
      <c r="E87">
        <v>0</v>
      </c>
      <c r="F87">
        <v>0</v>
      </c>
      <c r="G87">
        <v>0</v>
      </c>
      <c r="H87">
        <v>0</v>
      </c>
      <c r="I87">
        <v>0</v>
      </c>
      <c r="J87">
        <v>239.21</v>
      </c>
      <c r="K87">
        <v>0</v>
      </c>
      <c r="L87">
        <v>239.21</v>
      </c>
      <c r="M87">
        <v>209.46799999999999</v>
      </c>
      <c r="N87">
        <v>0</v>
      </c>
      <c r="O87">
        <v>209.46799999999999</v>
      </c>
      <c r="P87">
        <v>213</v>
      </c>
      <c r="Q87">
        <v>0</v>
      </c>
      <c r="R87">
        <v>213</v>
      </c>
      <c r="S87">
        <v>31</v>
      </c>
      <c r="T87">
        <v>0</v>
      </c>
      <c r="U87">
        <v>31</v>
      </c>
    </row>
    <row r="88" spans="1:21" x14ac:dyDescent="0.3">
      <c r="A88">
        <v>45200</v>
      </c>
      <c r="B88">
        <v>45230</v>
      </c>
      <c r="C88" t="s">
        <v>71</v>
      </c>
      <c r="D88" t="s">
        <v>10</v>
      </c>
      <c r="E88">
        <v>0</v>
      </c>
      <c r="F88">
        <v>0</v>
      </c>
      <c r="G88">
        <v>0</v>
      </c>
      <c r="H88">
        <v>0</v>
      </c>
      <c r="I88">
        <v>0</v>
      </c>
      <c r="J88">
        <v>114.47499999999999</v>
      </c>
      <c r="K88">
        <v>0</v>
      </c>
      <c r="L88">
        <v>114.47499999999999</v>
      </c>
      <c r="M88">
        <v>114.47499999999999</v>
      </c>
      <c r="N88">
        <v>0</v>
      </c>
      <c r="O88">
        <v>114.47499999999999</v>
      </c>
      <c r="P88">
        <v>8782</v>
      </c>
      <c r="Q88">
        <v>0</v>
      </c>
      <c r="R88">
        <v>8782</v>
      </c>
      <c r="S88">
        <v>8</v>
      </c>
      <c r="T88">
        <v>0</v>
      </c>
      <c r="U88">
        <v>8</v>
      </c>
    </row>
    <row r="89" spans="1:21" x14ac:dyDescent="0.3">
      <c r="A89">
        <v>45200</v>
      </c>
      <c r="B89">
        <v>45230</v>
      </c>
      <c r="C89" t="s">
        <v>71</v>
      </c>
      <c r="D89" t="s">
        <v>11</v>
      </c>
      <c r="E89">
        <v>0</v>
      </c>
      <c r="F89">
        <v>0</v>
      </c>
      <c r="G89">
        <v>0</v>
      </c>
      <c r="H89">
        <v>0</v>
      </c>
      <c r="I89">
        <v>0</v>
      </c>
      <c r="J89">
        <v>3226.12</v>
      </c>
      <c r="K89">
        <v>0</v>
      </c>
      <c r="L89">
        <v>3226.12</v>
      </c>
      <c r="M89">
        <v>2904.2330000000002</v>
      </c>
      <c r="N89">
        <v>0</v>
      </c>
      <c r="O89">
        <v>2904.2330000000002</v>
      </c>
      <c r="P89">
        <v>276205.40000000002</v>
      </c>
      <c r="Q89">
        <v>0</v>
      </c>
      <c r="R89">
        <v>276205.40000000002</v>
      </c>
      <c r="S89">
        <v>74</v>
      </c>
      <c r="T89">
        <v>0</v>
      </c>
      <c r="U89">
        <v>74</v>
      </c>
    </row>
    <row r="90" spans="1:21" x14ac:dyDescent="0.3">
      <c r="A90">
        <v>45200</v>
      </c>
      <c r="B90">
        <v>45230</v>
      </c>
      <c r="C90" t="s">
        <v>71</v>
      </c>
      <c r="D90" t="s">
        <v>9</v>
      </c>
      <c r="E90">
        <v>0</v>
      </c>
      <c r="F90">
        <v>0</v>
      </c>
      <c r="G90">
        <v>0</v>
      </c>
      <c r="H90">
        <v>0</v>
      </c>
      <c r="I90">
        <v>0</v>
      </c>
      <c r="J90">
        <v>104.685</v>
      </c>
      <c r="K90">
        <v>2.71</v>
      </c>
      <c r="L90">
        <v>101.97499999999999</v>
      </c>
      <c r="M90">
        <v>0</v>
      </c>
      <c r="N90">
        <v>0</v>
      </c>
      <c r="O90">
        <v>0</v>
      </c>
      <c r="P90">
        <v>12842.43</v>
      </c>
      <c r="Q90">
        <v>627.20000000000005</v>
      </c>
      <c r="R90">
        <v>12215.23</v>
      </c>
      <c r="S90">
        <v>61</v>
      </c>
      <c r="T90">
        <v>3</v>
      </c>
      <c r="U90">
        <v>58</v>
      </c>
    </row>
    <row r="91" spans="1:21" x14ac:dyDescent="0.3">
      <c r="A91">
        <v>45200</v>
      </c>
      <c r="B91">
        <v>45230</v>
      </c>
      <c r="C91" t="s">
        <v>72</v>
      </c>
      <c r="D91" t="s">
        <v>8</v>
      </c>
      <c r="E91">
        <v>200</v>
      </c>
      <c r="F91">
        <v>75000</v>
      </c>
      <c r="G91">
        <v>15000000</v>
      </c>
      <c r="H91">
        <v>76155.19</v>
      </c>
      <c r="I91">
        <v>15231038</v>
      </c>
      <c r="J91">
        <v>33.119999999999997</v>
      </c>
      <c r="K91">
        <v>0</v>
      </c>
      <c r="L91">
        <v>33.119999999999997</v>
      </c>
      <c r="M91">
        <v>0</v>
      </c>
      <c r="N91">
        <v>0</v>
      </c>
      <c r="O91">
        <v>0</v>
      </c>
      <c r="P91">
        <v>2522260</v>
      </c>
      <c r="Q91">
        <v>0</v>
      </c>
      <c r="R91">
        <v>2522260</v>
      </c>
      <c r="S91">
        <v>94</v>
      </c>
      <c r="T91">
        <v>0</v>
      </c>
      <c r="U91">
        <v>94</v>
      </c>
    </row>
    <row r="92" spans="1:21" x14ac:dyDescent="0.3">
      <c r="A92">
        <v>45200</v>
      </c>
      <c r="B92">
        <v>45230</v>
      </c>
      <c r="C92" t="s">
        <v>72</v>
      </c>
      <c r="D92" t="s">
        <v>2</v>
      </c>
      <c r="E92">
        <v>2000</v>
      </c>
      <c r="F92">
        <v>6000</v>
      </c>
      <c r="G92">
        <v>12000000</v>
      </c>
      <c r="H92">
        <v>5872.6</v>
      </c>
      <c r="I92">
        <v>11745200</v>
      </c>
      <c r="J92">
        <v>339.61799999999999</v>
      </c>
      <c r="K92">
        <v>0</v>
      </c>
      <c r="L92">
        <v>339.61799999999999</v>
      </c>
      <c r="M92">
        <v>239.49199999999999</v>
      </c>
      <c r="N92">
        <v>0</v>
      </c>
      <c r="O92">
        <v>239.49199999999999</v>
      </c>
      <c r="P92">
        <v>1994440.32</v>
      </c>
      <c r="Q92">
        <v>0</v>
      </c>
      <c r="R92">
        <v>1994440.32</v>
      </c>
      <c r="S92">
        <v>103</v>
      </c>
      <c r="T92">
        <v>0</v>
      </c>
      <c r="U92">
        <v>103</v>
      </c>
    </row>
    <row r="93" spans="1:21" x14ac:dyDescent="0.3">
      <c r="A93">
        <v>45200</v>
      </c>
      <c r="B93">
        <v>45230</v>
      </c>
      <c r="C93" t="s">
        <v>72</v>
      </c>
      <c r="D93" t="s">
        <v>7</v>
      </c>
      <c r="E93">
        <v>2900</v>
      </c>
      <c r="F93">
        <v>5700</v>
      </c>
      <c r="G93">
        <v>16530000</v>
      </c>
      <c r="H93">
        <v>5765.75</v>
      </c>
      <c r="I93">
        <v>16720675</v>
      </c>
      <c r="J93">
        <v>2014.72</v>
      </c>
      <c r="K93">
        <v>4.04</v>
      </c>
      <c r="L93">
        <v>2010.68</v>
      </c>
      <c r="M93">
        <v>2004.654</v>
      </c>
      <c r="N93">
        <v>4.0199999999999996</v>
      </c>
      <c r="O93">
        <v>2000.634</v>
      </c>
      <c r="P93">
        <v>11616368.800000001</v>
      </c>
      <c r="Q93">
        <v>23311</v>
      </c>
      <c r="R93">
        <v>11593057.800000001</v>
      </c>
      <c r="S93">
        <v>318</v>
      </c>
      <c r="T93">
        <v>2</v>
      </c>
      <c r="U93">
        <v>316</v>
      </c>
    </row>
    <row r="94" spans="1:21" x14ac:dyDescent="0.3">
      <c r="A94">
        <v>45200</v>
      </c>
      <c r="B94">
        <v>45230</v>
      </c>
      <c r="C94" t="s">
        <v>72</v>
      </c>
      <c r="D94" t="s">
        <v>6</v>
      </c>
      <c r="E94">
        <v>26000</v>
      </c>
      <c r="F94">
        <v>6000</v>
      </c>
      <c r="G94">
        <v>156000000</v>
      </c>
      <c r="H94">
        <v>6074.26</v>
      </c>
      <c r="I94">
        <v>157930760</v>
      </c>
      <c r="J94">
        <v>6004.7259999999997</v>
      </c>
      <c r="K94">
        <v>40.270000000000003</v>
      </c>
      <c r="L94">
        <v>5964.4560000000001</v>
      </c>
      <c r="M94">
        <v>5537.4930000000004</v>
      </c>
      <c r="N94">
        <v>37.048999999999999</v>
      </c>
      <c r="O94">
        <v>5500.4440000000004</v>
      </c>
      <c r="P94">
        <v>36474290.490000002</v>
      </c>
      <c r="Q94">
        <v>243539</v>
      </c>
      <c r="R94">
        <v>36230751.490000002</v>
      </c>
      <c r="S94">
        <v>736</v>
      </c>
      <c r="T94">
        <v>6</v>
      </c>
      <c r="U94">
        <v>730</v>
      </c>
    </row>
    <row r="95" spans="1:21" x14ac:dyDescent="0.3">
      <c r="A95">
        <v>45200</v>
      </c>
      <c r="B95">
        <v>45230</v>
      </c>
      <c r="C95" t="s">
        <v>72</v>
      </c>
      <c r="D95" t="s">
        <v>61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66044</v>
      </c>
      <c r="Q95">
        <v>0</v>
      </c>
      <c r="R95">
        <v>66044</v>
      </c>
      <c r="S95">
        <v>51</v>
      </c>
      <c r="T95">
        <v>0</v>
      </c>
      <c r="U95">
        <v>51</v>
      </c>
    </row>
    <row r="96" spans="1:21" x14ac:dyDescent="0.3">
      <c r="A96">
        <v>45200</v>
      </c>
      <c r="B96">
        <v>45230</v>
      </c>
      <c r="C96" t="s">
        <v>72</v>
      </c>
      <c r="D96" t="s">
        <v>64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31457</v>
      </c>
      <c r="Q96">
        <v>0</v>
      </c>
      <c r="R96">
        <v>31457</v>
      </c>
      <c r="S96">
        <v>56</v>
      </c>
      <c r="T96">
        <v>0</v>
      </c>
      <c r="U96">
        <v>56</v>
      </c>
    </row>
    <row r="97" spans="1:21" x14ac:dyDescent="0.3">
      <c r="A97">
        <v>45200</v>
      </c>
      <c r="B97">
        <v>45230</v>
      </c>
      <c r="C97" t="s">
        <v>72</v>
      </c>
      <c r="D97" t="s">
        <v>62</v>
      </c>
      <c r="E97">
        <v>0</v>
      </c>
      <c r="F97">
        <v>0</v>
      </c>
      <c r="G97">
        <v>0</v>
      </c>
      <c r="H97">
        <v>0</v>
      </c>
      <c r="I97">
        <v>0</v>
      </c>
      <c r="J97">
        <v>95.27</v>
      </c>
      <c r="K97">
        <v>0</v>
      </c>
      <c r="L97">
        <v>95.27</v>
      </c>
      <c r="M97">
        <v>87.566999999999993</v>
      </c>
      <c r="N97">
        <v>0</v>
      </c>
      <c r="O97">
        <v>87.566999999999993</v>
      </c>
      <c r="P97">
        <v>10749</v>
      </c>
      <c r="Q97">
        <v>0</v>
      </c>
      <c r="R97">
        <v>10749</v>
      </c>
      <c r="S97">
        <v>37</v>
      </c>
      <c r="T97">
        <v>0</v>
      </c>
      <c r="U97">
        <v>37</v>
      </c>
    </row>
    <row r="98" spans="1:21" x14ac:dyDescent="0.3">
      <c r="A98">
        <v>45200</v>
      </c>
      <c r="B98">
        <v>45230</v>
      </c>
      <c r="C98" t="s">
        <v>72</v>
      </c>
      <c r="D98" t="s">
        <v>10</v>
      </c>
      <c r="E98">
        <v>4800</v>
      </c>
      <c r="F98">
        <v>60</v>
      </c>
      <c r="G98">
        <v>288000</v>
      </c>
      <c r="H98">
        <v>77.72</v>
      </c>
      <c r="I98">
        <v>373056</v>
      </c>
      <c r="J98">
        <v>2513.15</v>
      </c>
      <c r="K98">
        <v>0</v>
      </c>
      <c r="L98">
        <v>2513.15</v>
      </c>
      <c r="M98">
        <v>2513.15</v>
      </c>
      <c r="N98">
        <v>0</v>
      </c>
      <c r="O98">
        <v>2513.15</v>
      </c>
      <c r="P98">
        <v>195318.79</v>
      </c>
      <c r="Q98">
        <v>0</v>
      </c>
      <c r="R98">
        <v>195318.79</v>
      </c>
      <c r="S98">
        <v>392</v>
      </c>
      <c r="T98">
        <v>0</v>
      </c>
      <c r="U98">
        <v>392</v>
      </c>
    </row>
    <row r="99" spans="1:21" x14ac:dyDescent="0.3">
      <c r="A99">
        <v>45200</v>
      </c>
      <c r="B99">
        <v>45230</v>
      </c>
      <c r="C99" t="s">
        <v>72</v>
      </c>
      <c r="D99" t="s">
        <v>11</v>
      </c>
      <c r="E99">
        <v>80000</v>
      </c>
      <c r="F99">
        <v>70</v>
      </c>
      <c r="G99">
        <v>5600000</v>
      </c>
      <c r="H99">
        <v>82.04</v>
      </c>
      <c r="I99">
        <v>6563200</v>
      </c>
      <c r="J99">
        <v>12296.129000000001</v>
      </c>
      <c r="K99">
        <v>115.61</v>
      </c>
      <c r="L99">
        <v>12180.519</v>
      </c>
      <c r="M99">
        <v>10523.629000000001</v>
      </c>
      <c r="N99">
        <v>99.379000000000005</v>
      </c>
      <c r="O99">
        <v>10424.25</v>
      </c>
      <c r="P99">
        <v>1008829.08</v>
      </c>
      <c r="Q99">
        <v>11732</v>
      </c>
      <c r="R99">
        <v>997097.08</v>
      </c>
      <c r="S99">
        <v>336</v>
      </c>
      <c r="T99">
        <v>5</v>
      </c>
      <c r="U99">
        <v>331</v>
      </c>
    </row>
    <row r="100" spans="1:21" x14ac:dyDescent="0.3">
      <c r="A100">
        <v>45200</v>
      </c>
      <c r="B100">
        <v>45230</v>
      </c>
      <c r="C100" t="s">
        <v>72</v>
      </c>
      <c r="D100" t="s">
        <v>9</v>
      </c>
      <c r="E100">
        <v>350000</v>
      </c>
      <c r="F100">
        <v>1</v>
      </c>
      <c r="G100">
        <v>350000</v>
      </c>
      <c r="H100">
        <v>1</v>
      </c>
      <c r="I100">
        <v>350000</v>
      </c>
      <c r="J100">
        <v>455.44200000000001</v>
      </c>
      <c r="K100">
        <v>0</v>
      </c>
      <c r="L100">
        <v>455.44200000000001</v>
      </c>
      <c r="M100">
        <v>0</v>
      </c>
      <c r="N100">
        <v>0</v>
      </c>
      <c r="O100">
        <v>0</v>
      </c>
      <c r="P100">
        <v>54685.95</v>
      </c>
      <c r="Q100">
        <v>0</v>
      </c>
      <c r="R100">
        <v>54685.95</v>
      </c>
      <c r="S100">
        <v>200</v>
      </c>
      <c r="T100">
        <v>0</v>
      </c>
      <c r="U100">
        <v>200</v>
      </c>
    </row>
    <row r="101" spans="1:21" x14ac:dyDescent="0.3">
      <c r="A101">
        <v>45200</v>
      </c>
      <c r="B101">
        <v>45230</v>
      </c>
      <c r="C101" t="s">
        <v>12</v>
      </c>
      <c r="D101" t="s">
        <v>8</v>
      </c>
      <c r="E101">
        <v>270</v>
      </c>
      <c r="F101">
        <v>75000</v>
      </c>
      <c r="G101">
        <v>20250000</v>
      </c>
      <c r="H101">
        <v>75382.31</v>
      </c>
      <c r="I101">
        <v>20353223.699999999</v>
      </c>
      <c r="J101">
        <v>24.64</v>
      </c>
      <c r="K101">
        <v>0.17</v>
      </c>
      <c r="L101">
        <v>24.47</v>
      </c>
      <c r="M101">
        <v>0</v>
      </c>
      <c r="N101">
        <v>0</v>
      </c>
      <c r="O101">
        <v>0</v>
      </c>
      <c r="P101">
        <v>1857420</v>
      </c>
      <c r="Q101">
        <v>12750</v>
      </c>
      <c r="R101">
        <v>1844670</v>
      </c>
      <c r="S101">
        <v>68</v>
      </c>
      <c r="T101">
        <v>2</v>
      </c>
      <c r="U101">
        <v>66</v>
      </c>
    </row>
    <row r="102" spans="1:21" x14ac:dyDescent="0.3">
      <c r="A102">
        <v>45200</v>
      </c>
      <c r="B102">
        <v>45230</v>
      </c>
      <c r="C102" t="s">
        <v>12</v>
      </c>
      <c r="D102" t="s">
        <v>2</v>
      </c>
      <c r="E102">
        <v>3200</v>
      </c>
      <c r="F102">
        <v>6000</v>
      </c>
      <c r="G102">
        <v>19200000</v>
      </c>
      <c r="H102">
        <v>5702.97</v>
      </c>
      <c r="I102">
        <v>18249504</v>
      </c>
      <c r="J102">
        <v>300.65699999999998</v>
      </c>
      <c r="K102">
        <v>5.516</v>
      </c>
      <c r="L102">
        <v>295.14100000000002</v>
      </c>
      <c r="M102">
        <v>203.05</v>
      </c>
      <c r="N102">
        <v>4.1369999999999996</v>
      </c>
      <c r="O102">
        <v>198.91300000000001</v>
      </c>
      <c r="P102">
        <v>1714637.21</v>
      </c>
      <c r="Q102">
        <v>35124</v>
      </c>
      <c r="R102">
        <v>1679513.21</v>
      </c>
      <c r="S102">
        <v>79</v>
      </c>
      <c r="T102">
        <v>2</v>
      </c>
      <c r="U102">
        <v>77</v>
      </c>
    </row>
    <row r="103" spans="1:21" x14ac:dyDescent="0.3">
      <c r="A103">
        <v>45200</v>
      </c>
      <c r="B103">
        <v>45230</v>
      </c>
      <c r="C103" t="s">
        <v>12</v>
      </c>
      <c r="D103" t="s">
        <v>7</v>
      </c>
      <c r="E103">
        <v>3000</v>
      </c>
      <c r="F103">
        <v>5700</v>
      </c>
      <c r="G103">
        <v>17100000</v>
      </c>
      <c r="H103">
        <v>5756.51</v>
      </c>
      <c r="I103">
        <v>17269530</v>
      </c>
      <c r="J103">
        <v>2106.4299999999998</v>
      </c>
      <c r="K103">
        <v>5.01</v>
      </c>
      <c r="L103">
        <v>2101.42</v>
      </c>
      <c r="M103">
        <v>2095.9050000000002</v>
      </c>
      <c r="N103">
        <v>4.9850000000000003</v>
      </c>
      <c r="O103">
        <v>2090.92</v>
      </c>
      <c r="P103">
        <v>12125676.59</v>
      </c>
      <c r="Q103">
        <v>28908</v>
      </c>
      <c r="R103">
        <v>12096768.59</v>
      </c>
      <c r="S103">
        <v>327</v>
      </c>
      <c r="T103">
        <v>1</v>
      </c>
      <c r="U103">
        <v>326</v>
      </c>
    </row>
    <row r="104" spans="1:21" x14ac:dyDescent="0.3">
      <c r="A104">
        <v>45200</v>
      </c>
      <c r="B104">
        <v>45230</v>
      </c>
      <c r="C104" t="s">
        <v>12</v>
      </c>
      <c r="D104" t="s">
        <v>6</v>
      </c>
      <c r="E104">
        <v>30000</v>
      </c>
      <c r="F104">
        <v>6000</v>
      </c>
      <c r="G104">
        <v>180000000</v>
      </c>
      <c r="H104">
        <v>6099.04</v>
      </c>
      <c r="I104">
        <v>182971200</v>
      </c>
      <c r="J104">
        <v>4853.1480000000001</v>
      </c>
      <c r="K104">
        <v>32.06</v>
      </c>
      <c r="L104">
        <v>4821.0879999999997</v>
      </c>
      <c r="M104">
        <v>4465.973</v>
      </c>
      <c r="N104">
        <v>29.495000000000001</v>
      </c>
      <c r="O104">
        <v>4436.4780000000001</v>
      </c>
      <c r="P104">
        <v>29599535.239999998</v>
      </c>
      <c r="Q104">
        <v>197430.3</v>
      </c>
      <c r="R104">
        <v>29402104.940000001</v>
      </c>
      <c r="S104">
        <v>562</v>
      </c>
      <c r="T104">
        <v>3</v>
      </c>
      <c r="U104">
        <v>559</v>
      </c>
    </row>
    <row r="105" spans="1:21" x14ac:dyDescent="0.3">
      <c r="A105">
        <v>45200</v>
      </c>
      <c r="B105">
        <v>45230</v>
      </c>
      <c r="C105" t="s">
        <v>12</v>
      </c>
      <c r="D105" t="s">
        <v>61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1452</v>
      </c>
      <c r="Q105">
        <v>0</v>
      </c>
      <c r="R105">
        <v>1452</v>
      </c>
      <c r="S105">
        <v>3</v>
      </c>
      <c r="T105">
        <v>0</v>
      </c>
      <c r="U105">
        <v>3</v>
      </c>
    </row>
    <row r="106" spans="1:21" x14ac:dyDescent="0.3">
      <c r="A106">
        <v>45200</v>
      </c>
      <c r="B106">
        <v>45230</v>
      </c>
      <c r="C106" t="s">
        <v>12</v>
      </c>
      <c r="D106" t="s">
        <v>64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32001</v>
      </c>
      <c r="Q106">
        <v>0</v>
      </c>
      <c r="R106">
        <v>32001</v>
      </c>
      <c r="S106">
        <v>47</v>
      </c>
      <c r="T106">
        <v>0</v>
      </c>
      <c r="U106">
        <v>47</v>
      </c>
    </row>
    <row r="107" spans="1:21" x14ac:dyDescent="0.3">
      <c r="A107">
        <v>45200</v>
      </c>
      <c r="B107">
        <v>45230</v>
      </c>
      <c r="C107" t="s">
        <v>12</v>
      </c>
      <c r="D107" t="s">
        <v>73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11.59</v>
      </c>
      <c r="K107">
        <v>0</v>
      </c>
      <c r="L107">
        <v>11.59</v>
      </c>
      <c r="M107">
        <v>0</v>
      </c>
      <c r="N107">
        <v>0</v>
      </c>
      <c r="O107">
        <v>0</v>
      </c>
      <c r="P107">
        <v>61890</v>
      </c>
      <c r="Q107">
        <v>0</v>
      </c>
      <c r="R107">
        <v>61890</v>
      </c>
      <c r="S107">
        <v>2</v>
      </c>
      <c r="T107">
        <v>0</v>
      </c>
      <c r="U107">
        <v>2</v>
      </c>
    </row>
    <row r="108" spans="1:21" x14ac:dyDescent="0.3">
      <c r="A108">
        <v>45200</v>
      </c>
      <c r="B108">
        <v>45230</v>
      </c>
      <c r="C108" t="s">
        <v>12</v>
      </c>
      <c r="D108" t="s">
        <v>62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595.89</v>
      </c>
      <c r="K108">
        <v>0</v>
      </c>
      <c r="L108">
        <v>595.89</v>
      </c>
      <c r="M108">
        <v>508.59399999999999</v>
      </c>
      <c r="N108">
        <v>0</v>
      </c>
      <c r="O108">
        <v>508.59399999999999</v>
      </c>
      <c r="P108">
        <v>647</v>
      </c>
      <c r="Q108">
        <v>0</v>
      </c>
      <c r="R108">
        <v>647</v>
      </c>
      <c r="S108">
        <v>64</v>
      </c>
      <c r="T108">
        <v>0</v>
      </c>
      <c r="U108">
        <v>64</v>
      </c>
    </row>
    <row r="109" spans="1:21" x14ac:dyDescent="0.3">
      <c r="A109">
        <v>45200</v>
      </c>
      <c r="B109">
        <v>45230</v>
      </c>
      <c r="C109" t="s">
        <v>12</v>
      </c>
      <c r="D109" t="s">
        <v>10</v>
      </c>
      <c r="E109">
        <v>2500</v>
      </c>
      <c r="F109">
        <v>60</v>
      </c>
      <c r="G109">
        <v>150000</v>
      </c>
      <c r="H109">
        <v>84.18</v>
      </c>
      <c r="I109">
        <v>210450</v>
      </c>
      <c r="J109">
        <v>688.51</v>
      </c>
      <c r="K109">
        <v>0</v>
      </c>
      <c r="L109">
        <v>688.51</v>
      </c>
      <c r="M109">
        <v>688.51</v>
      </c>
      <c r="N109">
        <v>0</v>
      </c>
      <c r="O109">
        <v>688.51</v>
      </c>
      <c r="P109">
        <v>57960.55</v>
      </c>
      <c r="Q109">
        <v>0</v>
      </c>
      <c r="R109">
        <v>57960.55</v>
      </c>
      <c r="S109">
        <v>195</v>
      </c>
      <c r="T109">
        <v>0</v>
      </c>
      <c r="U109">
        <v>195</v>
      </c>
    </row>
    <row r="110" spans="1:21" x14ac:dyDescent="0.3">
      <c r="A110">
        <v>45200</v>
      </c>
      <c r="B110">
        <v>45230</v>
      </c>
      <c r="C110" t="s">
        <v>12</v>
      </c>
      <c r="D110" t="s">
        <v>11</v>
      </c>
      <c r="E110">
        <v>60000</v>
      </c>
      <c r="F110">
        <v>70</v>
      </c>
      <c r="G110">
        <v>4200000</v>
      </c>
      <c r="H110">
        <v>82.06</v>
      </c>
      <c r="I110">
        <v>4923600</v>
      </c>
      <c r="J110">
        <v>7823.28</v>
      </c>
      <c r="K110">
        <v>119.18</v>
      </c>
      <c r="L110">
        <v>7704.1</v>
      </c>
      <c r="M110">
        <v>6522.27</v>
      </c>
      <c r="N110">
        <v>111.06399999999999</v>
      </c>
      <c r="O110">
        <v>6411.2060000000001</v>
      </c>
      <c r="P110">
        <v>641993.56999999995</v>
      </c>
      <c r="Q110">
        <v>12178</v>
      </c>
      <c r="R110">
        <v>629815.56999999995</v>
      </c>
      <c r="S110">
        <v>227</v>
      </c>
      <c r="T110">
        <v>3</v>
      </c>
      <c r="U110">
        <v>224</v>
      </c>
    </row>
    <row r="111" spans="1:21" x14ac:dyDescent="0.3">
      <c r="A111">
        <v>45200</v>
      </c>
      <c r="B111">
        <v>45230</v>
      </c>
      <c r="C111" t="s">
        <v>12</v>
      </c>
      <c r="D111" t="s">
        <v>9</v>
      </c>
      <c r="E111">
        <v>400000</v>
      </c>
      <c r="F111">
        <v>1</v>
      </c>
      <c r="G111">
        <v>400000</v>
      </c>
      <c r="H111">
        <v>1</v>
      </c>
      <c r="I111">
        <v>400000</v>
      </c>
      <c r="J111">
        <v>287.95</v>
      </c>
      <c r="K111">
        <v>0.15</v>
      </c>
      <c r="L111">
        <v>287.8</v>
      </c>
      <c r="M111">
        <v>0</v>
      </c>
      <c r="N111">
        <v>0</v>
      </c>
      <c r="O111">
        <v>0</v>
      </c>
      <c r="P111">
        <v>94704.45</v>
      </c>
      <c r="Q111">
        <v>171.7</v>
      </c>
      <c r="R111">
        <v>94532.75</v>
      </c>
      <c r="S111">
        <v>156</v>
      </c>
      <c r="T111">
        <v>2</v>
      </c>
      <c r="U111">
        <v>154</v>
      </c>
    </row>
    <row r="112" spans="1:21" x14ac:dyDescent="0.3">
      <c r="A112">
        <v>45200</v>
      </c>
      <c r="B112">
        <v>45230</v>
      </c>
      <c r="C112" t="s">
        <v>35</v>
      </c>
      <c r="D112" t="s">
        <v>8</v>
      </c>
      <c r="E112">
        <v>130</v>
      </c>
      <c r="F112">
        <v>75000</v>
      </c>
      <c r="G112">
        <v>9750000</v>
      </c>
      <c r="H112">
        <v>78119.08</v>
      </c>
      <c r="I112">
        <v>10155480.4</v>
      </c>
      <c r="J112">
        <v>14.78</v>
      </c>
      <c r="K112">
        <v>0</v>
      </c>
      <c r="L112">
        <v>14.78</v>
      </c>
      <c r="M112">
        <v>0</v>
      </c>
      <c r="N112">
        <v>0</v>
      </c>
      <c r="O112">
        <v>0</v>
      </c>
      <c r="P112">
        <v>1154600</v>
      </c>
      <c r="Q112">
        <v>0</v>
      </c>
      <c r="R112">
        <v>1154600</v>
      </c>
      <c r="S112">
        <v>48</v>
      </c>
      <c r="T112">
        <v>0</v>
      </c>
      <c r="U112">
        <v>48</v>
      </c>
    </row>
    <row r="113" spans="1:21" x14ac:dyDescent="0.3">
      <c r="A113">
        <v>45200</v>
      </c>
      <c r="B113">
        <v>45230</v>
      </c>
      <c r="C113" t="s">
        <v>35</v>
      </c>
      <c r="D113" t="s">
        <v>2</v>
      </c>
      <c r="E113">
        <v>1300</v>
      </c>
      <c r="F113">
        <v>6000</v>
      </c>
      <c r="G113">
        <v>7800000</v>
      </c>
      <c r="H113">
        <v>5925.86</v>
      </c>
      <c r="I113">
        <v>7703618</v>
      </c>
      <c r="J113">
        <v>155.28200000000001</v>
      </c>
      <c r="K113">
        <v>0</v>
      </c>
      <c r="L113">
        <v>155.28200000000001</v>
      </c>
      <c r="M113">
        <v>110.214</v>
      </c>
      <c r="N113">
        <v>0</v>
      </c>
      <c r="O113">
        <v>110.214</v>
      </c>
      <c r="P113">
        <v>920180.1</v>
      </c>
      <c r="Q113">
        <v>0</v>
      </c>
      <c r="R113">
        <v>920180.1</v>
      </c>
      <c r="S113">
        <v>55</v>
      </c>
      <c r="T113">
        <v>0</v>
      </c>
      <c r="U113">
        <v>55</v>
      </c>
    </row>
    <row r="114" spans="1:21" x14ac:dyDescent="0.3">
      <c r="A114">
        <v>45200</v>
      </c>
      <c r="B114">
        <v>45230</v>
      </c>
      <c r="C114" t="s">
        <v>35</v>
      </c>
      <c r="D114" t="s">
        <v>7</v>
      </c>
      <c r="E114">
        <v>2000</v>
      </c>
      <c r="F114">
        <v>5700</v>
      </c>
      <c r="G114">
        <v>11400000</v>
      </c>
      <c r="H114">
        <v>5755.01</v>
      </c>
      <c r="I114">
        <v>11510020</v>
      </c>
      <c r="J114">
        <v>1109.47</v>
      </c>
      <c r="K114">
        <v>5.54</v>
      </c>
      <c r="L114">
        <v>1103.93</v>
      </c>
      <c r="M114">
        <v>1103.925</v>
      </c>
      <c r="N114">
        <v>5.5119999999999996</v>
      </c>
      <c r="O114">
        <v>1098.413</v>
      </c>
      <c r="P114">
        <v>6385015.4900000002</v>
      </c>
      <c r="Q114">
        <v>31966</v>
      </c>
      <c r="R114">
        <v>6353049.4900000002</v>
      </c>
      <c r="S114">
        <v>184</v>
      </c>
      <c r="T114">
        <v>3</v>
      </c>
      <c r="U114">
        <v>181</v>
      </c>
    </row>
    <row r="115" spans="1:21" x14ac:dyDescent="0.3">
      <c r="A115">
        <v>45200</v>
      </c>
      <c r="B115">
        <v>45230</v>
      </c>
      <c r="C115" t="s">
        <v>35</v>
      </c>
      <c r="D115" t="s">
        <v>6</v>
      </c>
      <c r="E115">
        <v>12500</v>
      </c>
      <c r="F115">
        <v>6000</v>
      </c>
      <c r="G115">
        <v>75000000</v>
      </c>
      <c r="H115">
        <v>6098.88</v>
      </c>
      <c r="I115">
        <v>76236000</v>
      </c>
      <c r="J115">
        <v>2045.1959999999999</v>
      </c>
      <c r="K115">
        <v>50.094000000000001</v>
      </c>
      <c r="L115">
        <v>1995.1020000000001</v>
      </c>
      <c r="M115">
        <v>1880.421</v>
      </c>
      <c r="N115">
        <v>46.088000000000001</v>
      </c>
      <c r="O115">
        <v>1834.3330000000001</v>
      </c>
      <c r="P115">
        <v>12473401.189999999</v>
      </c>
      <c r="Q115">
        <v>307768.40000000002</v>
      </c>
      <c r="R115">
        <v>12165632.789999999</v>
      </c>
      <c r="S115">
        <v>330</v>
      </c>
      <c r="T115">
        <v>5</v>
      </c>
      <c r="U115">
        <v>325</v>
      </c>
    </row>
    <row r="116" spans="1:21" x14ac:dyDescent="0.3">
      <c r="A116">
        <v>45200</v>
      </c>
      <c r="B116">
        <v>45230</v>
      </c>
      <c r="C116" t="s">
        <v>35</v>
      </c>
      <c r="D116" t="s">
        <v>64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11500</v>
      </c>
      <c r="Q116">
        <v>0</v>
      </c>
      <c r="R116">
        <v>11500</v>
      </c>
      <c r="S116">
        <v>23</v>
      </c>
      <c r="T116">
        <v>0</v>
      </c>
      <c r="U116">
        <v>23</v>
      </c>
    </row>
    <row r="117" spans="1:21" x14ac:dyDescent="0.3">
      <c r="A117">
        <v>45200</v>
      </c>
      <c r="B117">
        <v>45230</v>
      </c>
      <c r="C117" t="s">
        <v>35</v>
      </c>
      <c r="D117" t="s">
        <v>62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487.93</v>
      </c>
      <c r="K117">
        <v>0</v>
      </c>
      <c r="L117">
        <v>487.93</v>
      </c>
      <c r="M117">
        <v>292.75799999999998</v>
      </c>
      <c r="N117">
        <v>0</v>
      </c>
      <c r="O117">
        <v>292.75799999999998</v>
      </c>
      <c r="P117">
        <v>707</v>
      </c>
      <c r="Q117">
        <v>0</v>
      </c>
      <c r="R117">
        <v>707</v>
      </c>
      <c r="S117">
        <v>46</v>
      </c>
      <c r="T117">
        <v>0</v>
      </c>
      <c r="U117">
        <v>46</v>
      </c>
    </row>
    <row r="118" spans="1:21" x14ac:dyDescent="0.3">
      <c r="A118">
        <v>45200</v>
      </c>
      <c r="B118">
        <v>45230</v>
      </c>
      <c r="C118" t="s">
        <v>35</v>
      </c>
      <c r="D118" t="s">
        <v>10</v>
      </c>
      <c r="E118">
        <v>6500</v>
      </c>
      <c r="F118">
        <v>60</v>
      </c>
      <c r="G118">
        <v>390000</v>
      </c>
      <c r="H118">
        <v>75.27</v>
      </c>
      <c r="I118">
        <v>489255</v>
      </c>
      <c r="J118">
        <v>1661.54</v>
      </c>
      <c r="K118">
        <v>0</v>
      </c>
      <c r="L118">
        <v>1661.54</v>
      </c>
      <c r="M118">
        <v>1661.54</v>
      </c>
      <c r="N118">
        <v>0</v>
      </c>
      <c r="O118">
        <v>1661.54</v>
      </c>
      <c r="P118">
        <v>125072.11</v>
      </c>
      <c r="Q118">
        <v>0</v>
      </c>
      <c r="R118">
        <v>125072.11</v>
      </c>
      <c r="S118">
        <v>167</v>
      </c>
      <c r="T118">
        <v>0</v>
      </c>
      <c r="U118">
        <v>167</v>
      </c>
    </row>
    <row r="119" spans="1:21" x14ac:dyDescent="0.3">
      <c r="A119">
        <v>45200</v>
      </c>
      <c r="B119">
        <v>45230</v>
      </c>
      <c r="C119" t="s">
        <v>35</v>
      </c>
      <c r="D119" t="s">
        <v>11</v>
      </c>
      <c r="E119">
        <v>56000</v>
      </c>
      <c r="F119">
        <v>70</v>
      </c>
      <c r="G119">
        <v>3920000</v>
      </c>
      <c r="H119">
        <v>84.35</v>
      </c>
      <c r="I119">
        <v>4723600</v>
      </c>
      <c r="J119">
        <v>9338.893</v>
      </c>
      <c r="K119">
        <v>128.96</v>
      </c>
      <c r="L119">
        <v>9209.9330000000009</v>
      </c>
      <c r="M119">
        <v>8389.7929999999997</v>
      </c>
      <c r="N119">
        <v>115.815</v>
      </c>
      <c r="O119">
        <v>8273.9779999999992</v>
      </c>
      <c r="P119">
        <v>787748.48</v>
      </c>
      <c r="Q119">
        <v>10067</v>
      </c>
      <c r="R119">
        <v>777681.48</v>
      </c>
      <c r="S119">
        <v>248</v>
      </c>
      <c r="T119">
        <v>3</v>
      </c>
      <c r="U119">
        <v>245</v>
      </c>
    </row>
    <row r="120" spans="1:21" x14ac:dyDescent="0.3">
      <c r="A120">
        <v>45200</v>
      </c>
      <c r="B120">
        <v>45230</v>
      </c>
      <c r="C120" t="s">
        <v>35</v>
      </c>
      <c r="D120" t="s">
        <v>9</v>
      </c>
      <c r="E120">
        <v>400000</v>
      </c>
      <c r="F120">
        <v>1</v>
      </c>
      <c r="G120">
        <v>400000</v>
      </c>
      <c r="H120">
        <v>1</v>
      </c>
      <c r="I120">
        <v>400000</v>
      </c>
      <c r="J120">
        <v>131.07900000000001</v>
      </c>
      <c r="K120">
        <v>1.8069999999999999</v>
      </c>
      <c r="L120">
        <v>129.27199999999999</v>
      </c>
      <c r="M120">
        <v>0</v>
      </c>
      <c r="N120">
        <v>0</v>
      </c>
      <c r="O120">
        <v>0</v>
      </c>
      <c r="P120">
        <v>46003.05</v>
      </c>
      <c r="Q120">
        <v>939.6</v>
      </c>
      <c r="R120">
        <v>45063.45</v>
      </c>
      <c r="S120">
        <v>95</v>
      </c>
      <c r="T120">
        <v>3</v>
      </c>
      <c r="U120">
        <v>92</v>
      </c>
    </row>
    <row r="121" spans="1:21" x14ac:dyDescent="0.3">
      <c r="A121">
        <v>45200</v>
      </c>
      <c r="B121">
        <v>45230</v>
      </c>
      <c r="C121" t="s">
        <v>74</v>
      </c>
      <c r="D121" t="s">
        <v>8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0.37</v>
      </c>
      <c r="K121">
        <v>0</v>
      </c>
      <c r="L121">
        <v>0.37</v>
      </c>
      <c r="M121">
        <v>0</v>
      </c>
      <c r="N121">
        <v>0</v>
      </c>
      <c r="O121">
        <v>0</v>
      </c>
      <c r="P121">
        <v>27750</v>
      </c>
      <c r="Q121">
        <v>0</v>
      </c>
      <c r="R121">
        <v>27750</v>
      </c>
      <c r="S121">
        <v>2</v>
      </c>
      <c r="T121">
        <v>0</v>
      </c>
      <c r="U121">
        <v>2</v>
      </c>
    </row>
    <row r="122" spans="1:21" x14ac:dyDescent="0.3">
      <c r="A122">
        <v>45200</v>
      </c>
      <c r="B122">
        <v>45230</v>
      </c>
      <c r="C122" t="s">
        <v>74</v>
      </c>
      <c r="D122" t="s">
        <v>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2.536</v>
      </c>
      <c r="K122">
        <v>0</v>
      </c>
      <c r="L122">
        <v>2.536</v>
      </c>
      <c r="M122">
        <v>1.9019999999999999</v>
      </c>
      <c r="N122">
        <v>0</v>
      </c>
      <c r="O122">
        <v>1.9019999999999999</v>
      </c>
      <c r="P122">
        <v>16094</v>
      </c>
      <c r="Q122">
        <v>0</v>
      </c>
      <c r="R122">
        <v>16094</v>
      </c>
      <c r="S122">
        <v>2</v>
      </c>
      <c r="T122">
        <v>0</v>
      </c>
      <c r="U122">
        <v>2</v>
      </c>
    </row>
    <row r="123" spans="1:21" x14ac:dyDescent="0.3">
      <c r="A123">
        <v>45200</v>
      </c>
      <c r="B123">
        <v>45230</v>
      </c>
      <c r="C123" t="s">
        <v>74</v>
      </c>
      <c r="D123" t="s">
        <v>7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20.02</v>
      </c>
      <c r="K123">
        <v>0</v>
      </c>
      <c r="L123">
        <v>20.02</v>
      </c>
      <c r="M123">
        <v>19.920000000000002</v>
      </c>
      <c r="N123">
        <v>0</v>
      </c>
      <c r="O123">
        <v>19.920000000000002</v>
      </c>
      <c r="P123">
        <v>115977</v>
      </c>
      <c r="Q123">
        <v>0</v>
      </c>
      <c r="R123">
        <v>115977</v>
      </c>
      <c r="S123">
        <v>2</v>
      </c>
      <c r="T123">
        <v>0</v>
      </c>
      <c r="U123">
        <v>2</v>
      </c>
    </row>
    <row r="124" spans="1:21" x14ac:dyDescent="0.3">
      <c r="A124">
        <v>45200</v>
      </c>
      <c r="B124">
        <v>45230</v>
      </c>
      <c r="C124" t="s">
        <v>74</v>
      </c>
      <c r="D124" t="s">
        <v>6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181.43</v>
      </c>
      <c r="K124">
        <v>0</v>
      </c>
      <c r="L124">
        <v>181.43</v>
      </c>
      <c r="M124">
        <v>166.79499999999999</v>
      </c>
      <c r="N124">
        <v>0</v>
      </c>
      <c r="O124">
        <v>166.79499999999999</v>
      </c>
      <c r="P124">
        <v>1119349.1499999999</v>
      </c>
      <c r="Q124">
        <v>0</v>
      </c>
      <c r="R124">
        <v>1119349.1499999999</v>
      </c>
      <c r="S124">
        <v>20</v>
      </c>
      <c r="T124">
        <v>0</v>
      </c>
      <c r="U124">
        <v>20</v>
      </c>
    </row>
    <row r="125" spans="1:21" x14ac:dyDescent="0.3">
      <c r="A125">
        <v>45200</v>
      </c>
      <c r="B125">
        <v>45230</v>
      </c>
      <c r="C125" t="s">
        <v>74</v>
      </c>
      <c r="D125" t="s">
        <v>61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4797</v>
      </c>
      <c r="Q125">
        <v>0</v>
      </c>
      <c r="R125">
        <v>4797</v>
      </c>
      <c r="S125">
        <v>4</v>
      </c>
      <c r="T125">
        <v>0</v>
      </c>
      <c r="U125">
        <v>4</v>
      </c>
    </row>
    <row r="126" spans="1:21" x14ac:dyDescent="0.3">
      <c r="A126">
        <v>45200</v>
      </c>
      <c r="B126">
        <v>45230</v>
      </c>
      <c r="C126" t="s">
        <v>74</v>
      </c>
      <c r="D126" t="s">
        <v>62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9</v>
      </c>
      <c r="T126">
        <v>0</v>
      </c>
      <c r="U126">
        <v>9</v>
      </c>
    </row>
    <row r="127" spans="1:21" x14ac:dyDescent="0.3">
      <c r="A127">
        <v>45200</v>
      </c>
      <c r="B127">
        <v>45230</v>
      </c>
      <c r="C127" t="s">
        <v>74</v>
      </c>
      <c r="D127" t="s">
        <v>10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3.07</v>
      </c>
      <c r="K127">
        <v>0</v>
      </c>
      <c r="L127">
        <v>3.07</v>
      </c>
      <c r="M127">
        <v>3.07</v>
      </c>
      <c r="N127">
        <v>0</v>
      </c>
      <c r="O127">
        <v>3.07</v>
      </c>
      <c r="P127">
        <v>260</v>
      </c>
      <c r="Q127">
        <v>0</v>
      </c>
      <c r="R127">
        <v>260</v>
      </c>
      <c r="S127">
        <v>2</v>
      </c>
      <c r="T127">
        <v>0</v>
      </c>
      <c r="U127">
        <v>2</v>
      </c>
    </row>
    <row r="128" spans="1:21" x14ac:dyDescent="0.3">
      <c r="A128">
        <v>45200</v>
      </c>
      <c r="B128">
        <v>45230</v>
      </c>
      <c r="C128" t="s">
        <v>74</v>
      </c>
      <c r="D128" t="s">
        <v>11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1667.05</v>
      </c>
      <c r="K128">
        <v>0</v>
      </c>
      <c r="L128">
        <v>1667.05</v>
      </c>
      <c r="M128">
        <v>1490.0609999999999</v>
      </c>
      <c r="N128">
        <v>0</v>
      </c>
      <c r="O128">
        <v>1490.0609999999999</v>
      </c>
      <c r="P128">
        <v>141387</v>
      </c>
      <c r="Q128">
        <v>0</v>
      </c>
      <c r="R128">
        <v>141387</v>
      </c>
      <c r="S128">
        <v>19</v>
      </c>
      <c r="T128">
        <v>0</v>
      </c>
      <c r="U128">
        <v>19</v>
      </c>
    </row>
    <row r="129" spans="1:21" x14ac:dyDescent="0.3">
      <c r="A129">
        <v>45200</v>
      </c>
      <c r="B129">
        <v>45230</v>
      </c>
      <c r="C129" t="s">
        <v>74</v>
      </c>
      <c r="D129" t="s">
        <v>9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0.79</v>
      </c>
      <c r="K129">
        <v>0</v>
      </c>
      <c r="L129">
        <v>0.79</v>
      </c>
      <c r="M129">
        <v>0</v>
      </c>
      <c r="N129">
        <v>0</v>
      </c>
      <c r="O129">
        <v>0</v>
      </c>
      <c r="P129">
        <v>147</v>
      </c>
      <c r="Q129">
        <v>0</v>
      </c>
      <c r="R129">
        <v>147</v>
      </c>
      <c r="S129">
        <v>4</v>
      </c>
      <c r="T129">
        <v>0</v>
      </c>
      <c r="U129">
        <v>4</v>
      </c>
    </row>
    <row r="130" spans="1:21" x14ac:dyDescent="0.3">
      <c r="A130">
        <v>45200</v>
      </c>
      <c r="B130">
        <v>45230</v>
      </c>
      <c r="C130" t="s">
        <v>75</v>
      </c>
      <c r="D130" t="s">
        <v>8</v>
      </c>
      <c r="E130">
        <v>200</v>
      </c>
      <c r="F130">
        <v>75000</v>
      </c>
      <c r="G130">
        <v>15000000</v>
      </c>
      <c r="H130">
        <v>79461.929999999993</v>
      </c>
      <c r="I130">
        <v>15892386</v>
      </c>
      <c r="J130">
        <v>29.81</v>
      </c>
      <c r="K130">
        <v>0.53</v>
      </c>
      <c r="L130">
        <v>29.28</v>
      </c>
      <c r="M130">
        <v>0</v>
      </c>
      <c r="N130">
        <v>0</v>
      </c>
      <c r="O130">
        <v>0</v>
      </c>
      <c r="P130">
        <v>2368760</v>
      </c>
      <c r="Q130">
        <v>39750</v>
      </c>
      <c r="R130">
        <v>2329010</v>
      </c>
      <c r="S130">
        <v>65</v>
      </c>
      <c r="T130">
        <v>2</v>
      </c>
      <c r="U130">
        <v>63</v>
      </c>
    </row>
    <row r="131" spans="1:21" x14ac:dyDescent="0.3">
      <c r="A131">
        <v>45200</v>
      </c>
      <c r="B131">
        <v>45230</v>
      </c>
      <c r="C131" t="s">
        <v>75</v>
      </c>
      <c r="D131" t="s">
        <v>2</v>
      </c>
      <c r="E131">
        <v>2000</v>
      </c>
      <c r="F131">
        <v>6000</v>
      </c>
      <c r="G131">
        <v>12000000</v>
      </c>
      <c r="H131">
        <v>5879.45</v>
      </c>
      <c r="I131">
        <v>11758900</v>
      </c>
      <c r="J131">
        <v>240.74</v>
      </c>
      <c r="K131">
        <v>8.6739999999999995</v>
      </c>
      <c r="L131">
        <v>232.066</v>
      </c>
      <c r="M131">
        <v>166.98099999999999</v>
      </c>
      <c r="N131">
        <v>6.5049999999999999</v>
      </c>
      <c r="O131">
        <v>160.476</v>
      </c>
      <c r="P131">
        <v>1415418.55</v>
      </c>
      <c r="Q131">
        <v>54780</v>
      </c>
      <c r="R131">
        <v>1360638.55</v>
      </c>
      <c r="S131">
        <v>67</v>
      </c>
      <c r="T131">
        <v>2</v>
      </c>
      <c r="U131">
        <v>65</v>
      </c>
    </row>
    <row r="132" spans="1:21" x14ac:dyDescent="0.3">
      <c r="A132">
        <v>45200</v>
      </c>
      <c r="B132">
        <v>45230</v>
      </c>
      <c r="C132" t="s">
        <v>75</v>
      </c>
      <c r="D132" t="s">
        <v>7</v>
      </c>
      <c r="E132">
        <v>3800</v>
      </c>
      <c r="F132">
        <v>5700</v>
      </c>
      <c r="G132">
        <v>21660000</v>
      </c>
      <c r="H132">
        <v>5757.13</v>
      </c>
      <c r="I132">
        <v>21877094</v>
      </c>
      <c r="J132">
        <v>2007.12</v>
      </c>
      <c r="K132">
        <v>10.039999999999999</v>
      </c>
      <c r="L132">
        <v>1997.08</v>
      </c>
      <c r="M132">
        <v>1997.0940000000001</v>
      </c>
      <c r="N132">
        <v>9.99</v>
      </c>
      <c r="O132">
        <v>1987.104</v>
      </c>
      <c r="P132">
        <v>11555259.65</v>
      </c>
      <c r="Q132">
        <v>57312</v>
      </c>
      <c r="R132">
        <v>11497947.65</v>
      </c>
      <c r="S132">
        <v>308</v>
      </c>
      <c r="T132">
        <v>2</v>
      </c>
      <c r="U132">
        <v>306</v>
      </c>
    </row>
    <row r="133" spans="1:21" x14ac:dyDescent="0.3">
      <c r="A133">
        <v>45200</v>
      </c>
      <c r="B133">
        <v>45230</v>
      </c>
      <c r="C133" t="s">
        <v>75</v>
      </c>
      <c r="D133" t="s">
        <v>6</v>
      </c>
      <c r="E133">
        <v>20500</v>
      </c>
      <c r="F133">
        <v>6000</v>
      </c>
      <c r="G133">
        <v>123000000</v>
      </c>
      <c r="H133">
        <v>6064.73</v>
      </c>
      <c r="I133">
        <v>124326965</v>
      </c>
      <c r="J133">
        <v>5637.9309999999996</v>
      </c>
      <c r="K133">
        <v>107.26</v>
      </c>
      <c r="L133">
        <v>5530.6710000000003</v>
      </c>
      <c r="M133">
        <v>5208.384</v>
      </c>
      <c r="N133">
        <v>98.664000000000001</v>
      </c>
      <c r="O133">
        <v>5109.72</v>
      </c>
      <c r="P133">
        <v>34192534.090000004</v>
      </c>
      <c r="Q133">
        <v>650987</v>
      </c>
      <c r="R133">
        <v>33541547.09</v>
      </c>
      <c r="S133">
        <v>592</v>
      </c>
      <c r="T133">
        <v>5</v>
      </c>
      <c r="U133">
        <v>587</v>
      </c>
    </row>
    <row r="134" spans="1:21" x14ac:dyDescent="0.3">
      <c r="A134">
        <v>45200</v>
      </c>
      <c r="B134">
        <v>45230</v>
      </c>
      <c r="C134" t="s">
        <v>75</v>
      </c>
      <c r="D134" t="s">
        <v>64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9000</v>
      </c>
      <c r="Q134">
        <v>500</v>
      </c>
      <c r="R134">
        <v>8500</v>
      </c>
      <c r="S134">
        <v>18</v>
      </c>
      <c r="T134">
        <v>1</v>
      </c>
      <c r="U134">
        <v>17</v>
      </c>
    </row>
    <row r="135" spans="1:21" x14ac:dyDescent="0.3">
      <c r="A135">
        <v>45200</v>
      </c>
      <c r="B135">
        <v>45230</v>
      </c>
      <c r="C135" t="s">
        <v>75</v>
      </c>
      <c r="D135" t="s">
        <v>62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2</v>
      </c>
      <c r="K135">
        <v>0</v>
      </c>
      <c r="L135">
        <v>2</v>
      </c>
      <c r="M135">
        <v>1.5</v>
      </c>
      <c r="N135">
        <v>0</v>
      </c>
      <c r="O135">
        <v>1.5</v>
      </c>
      <c r="P135">
        <v>1703</v>
      </c>
      <c r="Q135">
        <v>0</v>
      </c>
      <c r="R135">
        <v>1703</v>
      </c>
      <c r="S135">
        <v>66</v>
      </c>
      <c r="T135">
        <v>0</v>
      </c>
      <c r="U135">
        <v>66</v>
      </c>
    </row>
    <row r="136" spans="1:21" x14ac:dyDescent="0.3">
      <c r="A136">
        <v>45200</v>
      </c>
      <c r="B136">
        <v>45230</v>
      </c>
      <c r="C136" t="s">
        <v>75</v>
      </c>
      <c r="D136" t="s">
        <v>10</v>
      </c>
      <c r="E136">
        <v>7000</v>
      </c>
      <c r="F136">
        <v>60</v>
      </c>
      <c r="G136">
        <v>420000</v>
      </c>
      <c r="H136">
        <v>72.14</v>
      </c>
      <c r="I136">
        <v>504980</v>
      </c>
      <c r="J136">
        <v>3679.27</v>
      </c>
      <c r="K136">
        <v>0</v>
      </c>
      <c r="L136">
        <v>3679.27</v>
      </c>
      <c r="M136">
        <v>3679.27</v>
      </c>
      <c r="N136">
        <v>0</v>
      </c>
      <c r="O136">
        <v>3679.27</v>
      </c>
      <c r="P136">
        <v>265424.90000000002</v>
      </c>
      <c r="Q136">
        <v>0</v>
      </c>
      <c r="R136">
        <v>265424.90000000002</v>
      </c>
      <c r="S136">
        <v>185</v>
      </c>
      <c r="T136">
        <v>0</v>
      </c>
      <c r="U136">
        <v>185</v>
      </c>
    </row>
    <row r="137" spans="1:21" x14ac:dyDescent="0.3">
      <c r="A137">
        <v>45200</v>
      </c>
      <c r="B137">
        <v>45230</v>
      </c>
      <c r="C137" t="s">
        <v>75</v>
      </c>
      <c r="D137" t="s">
        <v>11</v>
      </c>
      <c r="E137">
        <v>70000</v>
      </c>
      <c r="F137">
        <v>70</v>
      </c>
      <c r="G137">
        <v>4900000</v>
      </c>
      <c r="H137">
        <v>79.61</v>
      </c>
      <c r="I137">
        <v>5572700</v>
      </c>
      <c r="J137">
        <v>9073.69</v>
      </c>
      <c r="K137">
        <v>5.16</v>
      </c>
      <c r="L137">
        <v>9068.5300000000007</v>
      </c>
      <c r="M137">
        <v>7939.5919999999996</v>
      </c>
      <c r="N137">
        <v>4.1280000000000001</v>
      </c>
      <c r="O137">
        <v>7935.4639999999999</v>
      </c>
      <c r="P137">
        <v>722350.33</v>
      </c>
      <c r="Q137">
        <v>403</v>
      </c>
      <c r="R137">
        <v>721947.33</v>
      </c>
      <c r="S137">
        <v>209</v>
      </c>
      <c r="T137">
        <v>1</v>
      </c>
      <c r="U137">
        <v>208</v>
      </c>
    </row>
    <row r="138" spans="1:21" x14ac:dyDescent="0.3">
      <c r="A138">
        <v>45200</v>
      </c>
      <c r="B138">
        <v>45230</v>
      </c>
      <c r="C138" t="s">
        <v>75</v>
      </c>
      <c r="D138" t="s">
        <v>9</v>
      </c>
      <c r="E138">
        <v>700000</v>
      </c>
      <c r="F138">
        <v>1</v>
      </c>
      <c r="G138">
        <v>700000</v>
      </c>
      <c r="H138">
        <v>1</v>
      </c>
      <c r="I138">
        <v>700000</v>
      </c>
      <c r="J138">
        <v>260.69499999999999</v>
      </c>
      <c r="K138">
        <v>0.97</v>
      </c>
      <c r="L138">
        <v>259.72500000000002</v>
      </c>
      <c r="M138">
        <v>0</v>
      </c>
      <c r="N138">
        <v>0</v>
      </c>
      <c r="O138">
        <v>0</v>
      </c>
      <c r="P138">
        <v>84266.85</v>
      </c>
      <c r="Q138">
        <v>336</v>
      </c>
      <c r="R138">
        <v>83930.85</v>
      </c>
      <c r="S138">
        <v>193</v>
      </c>
      <c r="T138">
        <v>2</v>
      </c>
      <c r="U138">
        <v>191</v>
      </c>
    </row>
    <row r="139" spans="1:21" x14ac:dyDescent="0.3">
      <c r="A139">
        <v>45200</v>
      </c>
      <c r="B139">
        <v>45230</v>
      </c>
      <c r="C139" t="s">
        <v>1</v>
      </c>
      <c r="D139" t="s">
        <v>8</v>
      </c>
      <c r="E139">
        <v>210</v>
      </c>
      <c r="F139">
        <v>75000</v>
      </c>
      <c r="G139">
        <v>15750000</v>
      </c>
      <c r="H139">
        <v>75561.66</v>
      </c>
      <c r="I139">
        <v>15867948.6</v>
      </c>
      <c r="J139">
        <v>35.11</v>
      </c>
      <c r="K139">
        <v>0.65</v>
      </c>
      <c r="L139">
        <v>34.46</v>
      </c>
      <c r="M139">
        <v>0</v>
      </c>
      <c r="N139">
        <v>0</v>
      </c>
      <c r="O139">
        <v>0</v>
      </c>
      <c r="P139">
        <v>2652970</v>
      </c>
      <c r="Q139">
        <v>50730</v>
      </c>
      <c r="R139">
        <v>2602240</v>
      </c>
      <c r="S139">
        <v>85</v>
      </c>
      <c r="T139">
        <v>4</v>
      </c>
      <c r="U139">
        <v>81</v>
      </c>
    </row>
    <row r="140" spans="1:21" x14ac:dyDescent="0.3">
      <c r="A140">
        <v>45200</v>
      </c>
      <c r="B140">
        <v>45230</v>
      </c>
      <c r="C140" t="s">
        <v>1</v>
      </c>
      <c r="D140" t="s">
        <v>2</v>
      </c>
      <c r="E140">
        <v>2100</v>
      </c>
      <c r="F140">
        <v>6000</v>
      </c>
      <c r="G140">
        <v>12600000</v>
      </c>
      <c r="H140">
        <v>5777.62</v>
      </c>
      <c r="I140">
        <v>12133002</v>
      </c>
      <c r="J140">
        <v>312.13200000000001</v>
      </c>
      <c r="K140">
        <v>8.3699999999999992</v>
      </c>
      <c r="L140">
        <v>303.762</v>
      </c>
      <c r="M140">
        <v>218.792</v>
      </c>
      <c r="N140">
        <v>5.9059999999999997</v>
      </c>
      <c r="O140">
        <v>212.886</v>
      </c>
      <c r="P140">
        <v>1803380.63</v>
      </c>
      <c r="Q140">
        <v>49786</v>
      </c>
      <c r="R140">
        <v>1753594.63</v>
      </c>
      <c r="S140">
        <v>96</v>
      </c>
      <c r="T140">
        <v>4</v>
      </c>
      <c r="U140">
        <v>92</v>
      </c>
    </row>
    <row r="141" spans="1:21" x14ac:dyDescent="0.3">
      <c r="A141">
        <v>45200</v>
      </c>
      <c r="B141">
        <v>45230</v>
      </c>
      <c r="C141" t="s">
        <v>1</v>
      </c>
      <c r="D141" t="s">
        <v>7</v>
      </c>
      <c r="E141">
        <v>3200</v>
      </c>
      <c r="F141">
        <v>5700</v>
      </c>
      <c r="G141">
        <v>18240000</v>
      </c>
      <c r="H141">
        <v>5762.12</v>
      </c>
      <c r="I141">
        <v>18438784</v>
      </c>
      <c r="J141">
        <v>1929.68</v>
      </c>
      <c r="K141">
        <v>38.56</v>
      </c>
      <c r="L141">
        <v>1891.12</v>
      </c>
      <c r="M141">
        <v>1920.0360000000001</v>
      </c>
      <c r="N141">
        <v>38.366999999999997</v>
      </c>
      <c r="O141">
        <v>1881.6690000000001</v>
      </c>
      <c r="P141">
        <v>11119057.1</v>
      </c>
      <c r="Q141">
        <v>222804</v>
      </c>
      <c r="R141">
        <v>10896253.1</v>
      </c>
      <c r="S141">
        <v>331</v>
      </c>
      <c r="T141">
        <v>4</v>
      </c>
      <c r="U141">
        <v>327</v>
      </c>
    </row>
    <row r="142" spans="1:21" x14ac:dyDescent="0.3">
      <c r="A142">
        <v>45200</v>
      </c>
      <c r="B142">
        <v>45230</v>
      </c>
      <c r="C142" t="s">
        <v>1</v>
      </c>
      <c r="D142" t="s">
        <v>6</v>
      </c>
      <c r="E142">
        <v>25000</v>
      </c>
      <c r="F142">
        <v>6000</v>
      </c>
      <c r="G142">
        <v>150000000</v>
      </c>
      <c r="H142">
        <v>6089.48</v>
      </c>
      <c r="I142">
        <v>152237000</v>
      </c>
      <c r="J142">
        <v>5833.1419999999998</v>
      </c>
      <c r="K142">
        <v>18.260000000000002</v>
      </c>
      <c r="L142">
        <v>5814.8819999999996</v>
      </c>
      <c r="M142">
        <v>5367.6909999999998</v>
      </c>
      <c r="N142">
        <v>16.798999999999999</v>
      </c>
      <c r="O142">
        <v>5350.8919999999998</v>
      </c>
      <c r="P142">
        <v>35520802.909999996</v>
      </c>
      <c r="Q142">
        <v>110479</v>
      </c>
      <c r="R142">
        <v>35410323.909999996</v>
      </c>
      <c r="S142">
        <v>670</v>
      </c>
      <c r="T142">
        <v>2</v>
      </c>
      <c r="U142">
        <v>668</v>
      </c>
    </row>
    <row r="143" spans="1:21" x14ac:dyDescent="0.3">
      <c r="A143">
        <v>45200</v>
      </c>
      <c r="B143">
        <v>45230</v>
      </c>
      <c r="C143" t="s">
        <v>1</v>
      </c>
      <c r="D143" t="s">
        <v>64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13000</v>
      </c>
      <c r="Q143">
        <v>0</v>
      </c>
      <c r="R143">
        <v>13000</v>
      </c>
      <c r="S143">
        <v>26</v>
      </c>
      <c r="T143">
        <v>0</v>
      </c>
      <c r="U143">
        <v>26</v>
      </c>
    </row>
    <row r="144" spans="1:21" x14ac:dyDescent="0.3">
      <c r="A144">
        <v>45200</v>
      </c>
      <c r="B144">
        <v>45230</v>
      </c>
      <c r="C144" t="s">
        <v>1</v>
      </c>
      <c r="D144" t="s">
        <v>62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238.8</v>
      </c>
      <c r="K144">
        <v>0</v>
      </c>
      <c r="L144">
        <v>238.8</v>
      </c>
      <c r="M144">
        <v>213.93600000000001</v>
      </c>
      <c r="N144">
        <v>0</v>
      </c>
      <c r="O144">
        <v>213.93600000000001</v>
      </c>
      <c r="P144">
        <v>256</v>
      </c>
      <c r="Q144">
        <v>0</v>
      </c>
      <c r="R144">
        <v>256</v>
      </c>
      <c r="S144">
        <v>24</v>
      </c>
      <c r="T144">
        <v>0</v>
      </c>
      <c r="U144">
        <v>24</v>
      </c>
    </row>
    <row r="145" spans="1:21" x14ac:dyDescent="0.3">
      <c r="A145">
        <v>45200</v>
      </c>
      <c r="B145">
        <v>45230</v>
      </c>
      <c r="C145" t="s">
        <v>1</v>
      </c>
      <c r="D145" t="s">
        <v>10</v>
      </c>
      <c r="E145">
        <v>4500</v>
      </c>
      <c r="F145">
        <v>60</v>
      </c>
      <c r="G145">
        <v>270000</v>
      </c>
      <c r="H145">
        <v>74.069999999999993</v>
      </c>
      <c r="I145">
        <v>333315</v>
      </c>
      <c r="J145">
        <v>1767.15</v>
      </c>
      <c r="K145">
        <v>0</v>
      </c>
      <c r="L145">
        <v>1767.15</v>
      </c>
      <c r="M145">
        <v>1767.15</v>
      </c>
      <c r="N145">
        <v>0</v>
      </c>
      <c r="O145">
        <v>1767.15</v>
      </c>
      <c r="P145">
        <v>130898.55</v>
      </c>
      <c r="Q145">
        <v>0</v>
      </c>
      <c r="R145">
        <v>130898.55</v>
      </c>
      <c r="S145">
        <v>168</v>
      </c>
      <c r="T145">
        <v>0</v>
      </c>
      <c r="U145">
        <v>168</v>
      </c>
    </row>
    <row r="146" spans="1:21" x14ac:dyDescent="0.3">
      <c r="A146">
        <v>45200</v>
      </c>
      <c r="B146">
        <v>45230</v>
      </c>
      <c r="C146" t="s">
        <v>1</v>
      </c>
      <c r="D146" t="s">
        <v>11</v>
      </c>
      <c r="E146">
        <v>70000</v>
      </c>
      <c r="F146">
        <v>70</v>
      </c>
      <c r="G146">
        <v>4900000</v>
      </c>
      <c r="H146">
        <v>84.97</v>
      </c>
      <c r="I146">
        <v>5947900</v>
      </c>
      <c r="J146">
        <v>5758.44</v>
      </c>
      <c r="K146">
        <v>77.84</v>
      </c>
      <c r="L146">
        <v>5680.6</v>
      </c>
      <c r="M146">
        <v>4887.6019999999999</v>
      </c>
      <c r="N146">
        <v>64.912000000000006</v>
      </c>
      <c r="O146">
        <v>4822.6899999999996</v>
      </c>
      <c r="P146">
        <v>489289.47</v>
      </c>
      <c r="Q146">
        <v>5974</v>
      </c>
      <c r="R146">
        <v>483315.47</v>
      </c>
      <c r="S146">
        <v>228</v>
      </c>
      <c r="T146">
        <v>3</v>
      </c>
      <c r="U146">
        <v>225</v>
      </c>
    </row>
    <row r="147" spans="1:21" x14ac:dyDescent="0.3">
      <c r="A147">
        <v>45200</v>
      </c>
      <c r="B147">
        <v>45230</v>
      </c>
      <c r="C147" t="s">
        <v>1</v>
      </c>
      <c r="D147" t="s">
        <v>9</v>
      </c>
      <c r="E147">
        <v>500000</v>
      </c>
      <c r="F147">
        <v>1</v>
      </c>
      <c r="G147">
        <v>500000</v>
      </c>
      <c r="H147">
        <v>1</v>
      </c>
      <c r="I147">
        <v>500000</v>
      </c>
      <c r="J147">
        <v>334.35</v>
      </c>
      <c r="K147">
        <v>0.67</v>
      </c>
      <c r="L147">
        <v>333.68</v>
      </c>
      <c r="M147">
        <v>0</v>
      </c>
      <c r="N147">
        <v>0</v>
      </c>
      <c r="O147">
        <v>0</v>
      </c>
      <c r="P147">
        <v>48786.47</v>
      </c>
      <c r="Q147">
        <v>0</v>
      </c>
      <c r="R147">
        <v>48786.47</v>
      </c>
      <c r="S147">
        <v>222</v>
      </c>
      <c r="T147">
        <v>1</v>
      </c>
      <c r="U147">
        <v>221</v>
      </c>
    </row>
    <row r="148" spans="1:21" x14ac:dyDescent="0.3">
      <c r="A148">
        <v>45200</v>
      </c>
      <c r="B148">
        <v>45230</v>
      </c>
      <c r="C148" t="s">
        <v>76</v>
      </c>
      <c r="D148" t="s">
        <v>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0.62</v>
      </c>
      <c r="K148">
        <v>0</v>
      </c>
      <c r="L148">
        <v>0.62</v>
      </c>
      <c r="M148">
        <v>0</v>
      </c>
      <c r="N148">
        <v>0</v>
      </c>
      <c r="O148">
        <v>0</v>
      </c>
      <c r="P148">
        <v>46500</v>
      </c>
      <c r="Q148">
        <v>0</v>
      </c>
      <c r="R148">
        <v>46500</v>
      </c>
      <c r="S148">
        <v>3</v>
      </c>
      <c r="T148">
        <v>0</v>
      </c>
      <c r="U148">
        <v>3</v>
      </c>
    </row>
    <row r="149" spans="1:21" x14ac:dyDescent="0.3">
      <c r="A149">
        <v>45200</v>
      </c>
      <c r="B149">
        <v>45230</v>
      </c>
      <c r="C149" t="s">
        <v>76</v>
      </c>
      <c r="D149" t="s">
        <v>2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4.8259999999999996</v>
      </c>
      <c r="K149">
        <v>0</v>
      </c>
      <c r="L149">
        <v>4.8259999999999996</v>
      </c>
      <c r="M149">
        <v>3.3140000000000001</v>
      </c>
      <c r="N149">
        <v>0</v>
      </c>
      <c r="O149">
        <v>3.3140000000000001</v>
      </c>
      <c r="P149">
        <v>28493</v>
      </c>
      <c r="Q149">
        <v>0</v>
      </c>
      <c r="R149">
        <v>28493</v>
      </c>
      <c r="S149">
        <v>3</v>
      </c>
      <c r="T149">
        <v>0</v>
      </c>
      <c r="U149">
        <v>3</v>
      </c>
    </row>
    <row r="150" spans="1:21" x14ac:dyDescent="0.3">
      <c r="A150">
        <v>45200</v>
      </c>
      <c r="B150">
        <v>45230</v>
      </c>
      <c r="C150" t="s">
        <v>76</v>
      </c>
      <c r="D150" t="s">
        <v>7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38.18</v>
      </c>
      <c r="K150">
        <v>8.5399999999999991</v>
      </c>
      <c r="L150">
        <v>29.64</v>
      </c>
      <c r="M150">
        <v>37.99</v>
      </c>
      <c r="N150">
        <v>8.4979999999999993</v>
      </c>
      <c r="O150">
        <v>29.492000000000001</v>
      </c>
      <c r="P150">
        <v>221256</v>
      </c>
      <c r="Q150">
        <v>49277</v>
      </c>
      <c r="R150">
        <v>171979</v>
      </c>
      <c r="S150">
        <v>6</v>
      </c>
      <c r="T150">
        <v>5</v>
      </c>
      <c r="U150">
        <v>1</v>
      </c>
    </row>
    <row r="151" spans="1:21" x14ac:dyDescent="0.3">
      <c r="A151">
        <v>45200</v>
      </c>
      <c r="B151">
        <v>45230</v>
      </c>
      <c r="C151" t="s">
        <v>76</v>
      </c>
      <c r="D151" t="s">
        <v>6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145.30600000000001</v>
      </c>
      <c r="K151">
        <v>5.63</v>
      </c>
      <c r="L151">
        <v>139.67599999999999</v>
      </c>
      <c r="M151">
        <v>133.696</v>
      </c>
      <c r="N151">
        <v>5.1790000000000003</v>
      </c>
      <c r="O151">
        <v>128.517</v>
      </c>
      <c r="P151">
        <v>881461.53</v>
      </c>
      <c r="Q151">
        <v>33836</v>
      </c>
      <c r="R151">
        <v>847625.53</v>
      </c>
      <c r="S151">
        <v>52</v>
      </c>
      <c r="T151">
        <v>2</v>
      </c>
      <c r="U151">
        <v>50</v>
      </c>
    </row>
    <row r="152" spans="1:21" x14ac:dyDescent="0.3">
      <c r="A152">
        <v>45200</v>
      </c>
      <c r="B152">
        <v>45230</v>
      </c>
      <c r="C152" t="s">
        <v>76</v>
      </c>
      <c r="D152" t="s">
        <v>62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18</v>
      </c>
      <c r="Q152">
        <v>0</v>
      </c>
      <c r="R152">
        <v>18</v>
      </c>
      <c r="S152">
        <v>3</v>
      </c>
      <c r="T152">
        <v>0</v>
      </c>
      <c r="U152">
        <v>3</v>
      </c>
    </row>
    <row r="153" spans="1:21" x14ac:dyDescent="0.3">
      <c r="A153">
        <v>45200</v>
      </c>
      <c r="B153">
        <v>45230</v>
      </c>
      <c r="C153" t="s">
        <v>76</v>
      </c>
      <c r="D153" t="s">
        <v>11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487.75</v>
      </c>
      <c r="K153">
        <v>44.06</v>
      </c>
      <c r="L153">
        <v>443.69</v>
      </c>
      <c r="M153">
        <v>397.68799999999999</v>
      </c>
      <c r="N153">
        <v>35.247999999999998</v>
      </c>
      <c r="O153">
        <v>362.44</v>
      </c>
      <c r="P153">
        <v>43611</v>
      </c>
      <c r="Q153">
        <v>3288</v>
      </c>
      <c r="R153">
        <v>40323</v>
      </c>
      <c r="S153">
        <v>30</v>
      </c>
      <c r="T153">
        <v>1</v>
      </c>
      <c r="U153">
        <v>29</v>
      </c>
    </row>
    <row r="154" spans="1:21" x14ac:dyDescent="0.3">
      <c r="A154">
        <v>45200</v>
      </c>
      <c r="B154">
        <v>45230</v>
      </c>
      <c r="C154" t="s">
        <v>76</v>
      </c>
      <c r="D154" t="s">
        <v>9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1.92</v>
      </c>
      <c r="K154">
        <v>0</v>
      </c>
      <c r="L154">
        <v>1.92</v>
      </c>
      <c r="M154">
        <v>0</v>
      </c>
      <c r="N154">
        <v>0</v>
      </c>
      <c r="O154">
        <v>0</v>
      </c>
      <c r="P154">
        <v>160</v>
      </c>
      <c r="Q154">
        <v>0</v>
      </c>
      <c r="R154">
        <v>160</v>
      </c>
      <c r="S154">
        <v>7</v>
      </c>
      <c r="T154">
        <v>0</v>
      </c>
      <c r="U154">
        <v>7</v>
      </c>
    </row>
    <row r="155" spans="1:21" x14ac:dyDescent="0.3">
      <c r="A155">
        <v>45200</v>
      </c>
      <c r="B155">
        <v>45230</v>
      </c>
      <c r="C155" t="s">
        <v>77</v>
      </c>
      <c r="D155" t="s">
        <v>8</v>
      </c>
      <c r="E155">
        <v>250</v>
      </c>
      <c r="F155">
        <v>75000</v>
      </c>
      <c r="G155">
        <v>18750000</v>
      </c>
      <c r="H155">
        <v>76170.899999999994</v>
      </c>
      <c r="I155">
        <v>19042725</v>
      </c>
      <c r="J155">
        <v>71.004999999999995</v>
      </c>
      <c r="K155">
        <v>0.47</v>
      </c>
      <c r="L155">
        <v>70.534999999999997</v>
      </c>
      <c r="M155">
        <v>0</v>
      </c>
      <c r="N155">
        <v>0</v>
      </c>
      <c r="O155">
        <v>0</v>
      </c>
      <c r="P155">
        <v>5408515</v>
      </c>
      <c r="Q155">
        <v>35250</v>
      </c>
      <c r="R155">
        <v>5373265</v>
      </c>
      <c r="S155">
        <v>117</v>
      </c>
      <c r="T155">
        <v>2</v>
      </c>
      <c r="U155">
        <v>115</v>
      </c>
    </row>
    <row r="156" spans="1:21" x14ac:dyDescent="0.3">
      <c r="A156">
        <v>45200</v>
      </c>
      <c r="B156">
        <v>45230</v>
      </c>
      <c r="C156" t="s">
        <v>77</v>
      </c>
      <c r="D156" t="s">
        <v>2</v>
      </c>
      <c r="E156">
        <v>2500</v>
      </c>
      <c r="F156">
        <v>6000</v>
      </c>
      <c r="G156">
        <v>15000000</v>
      </c>
      <c r="H156">
        <v>5688.1</v>
      </c>
      <c r="I156">
        <v>14220250</v>
      </c>
      <c r="J156">
        <v>647.88599999999997</v>
      </c>
      <c r="K156">
        <v>8.2460000000000004</v>
      </c>
      <c r="L156">
        <v>639.64</v>
      </c>
      <c r="M156">
        <v>427.03399999999999</v>
      </c>
      <c r="N156">
        <v>5.0449999999999999</v>
      </c>
      <c r="O156">
        <v>421.98899999999998</v>
      </c>
      <c r="P156">
        <v>3685238.86</v>
      </c>
      <c r="Q156">
        <v>45234</v>
      </c>
      <c r="R156">
        <v>3640004.86</v>
      </c>
      <c r="S156">
        <v>135</v>
      </c>
      <c r="T156">
        <v>2</v>
      </c>
      <c r="U156">
        <v>133</v>
      </c>
    </row>
    <row r="157" spans="1:21" x14ac:dyDescent="0.3">
      <c r="A157">
        <v>45200</v>
      </c>
      <c r="B157">
        <v>45230</v>
      </c>
      <c r="C157" t="s">
        <v>77</v>
      </c>
      <c r="D157" t="s">
        <v>7</v>
      </c>
      <c r="E157">
        <v>6500</v>
      </c>
      <c r="F157">
        <v>5700</v>
      </c>
      <c r="G157">
        <v>37050000</v>
      </c>
      <c r="H157">
        <v>5767.92</v>
      </c>
      <c r="I157">
        <v>37491480</v>
      </c>
      <c r="J157">
        <v>2815.576</v>
      </c>
      <c r="K157">
        <v>35.01</v>
      </c>
      <c r="L157">
        <v>2780.5659999999998</v>
      </c>
      <c r="M157">
        <v>2801.502</v>
      </c>
      <c r="N157">
        <v>34.835000000000001</v>
      </c>
      <c r="O157">
        <v>2766.6669999999999</v>
      </c>
      <c r="P157">
        <v>16240003.07</v>
      </c>
      <c r="Q157">
        <v>202932</v>
      </c>
      <c r="R157">
        <v>16037071.07</v>
      </c>
      <c r="S157">
        <v>471</v>
      </c>
      <c r="T157">
        <v>3</v>
      </c>
      <c r="U157">
        <v>468</v>
      </c>
    </row>
    <row r="158" spans="1:21" x14ac:dyDescent="0.3">
      <c r="A158">
        <v>45200</v>
      </c>
      <c r="B158">
        <v>45230</v>
      </c>
      <c r="C158" t="s">
        <v>77</v>
      </c>
      <c r="D158" t="s">
        <v>6</v>
      </c>
      <c r="E158">
        <v>33000</v>
      </c>
      <c r="F158">
        <v>6000</v>
      </c>
      <c r="G158">
        <v>198000000</v>
      </c>
      <c r="H158">
        <v>6084.83</v>
      </c>
      <c r="I158">
        <v>200799390</v>
      </c>
      <c r="J158">
        <v>6132.8890000000001</v>
      </c>
      <c r="K158">
        <v>171.1</v>
      </c>
      <c r="L158">
        <v>5961.7889999999998</v>
      </c>
      <c r="M158">
        <v>5645.0420000000004</v>
      </c>
      <c r="N158">
        <v>157.364</v>
      </c>
      <c r="O158">
        <v>5487.6779999999999</v>
      </c>
      <c r="P158">
        <v>37317558.460000001</v>
      </c>
      <c r="Q158">
        <v>1066647</v>
      </c>
      <c r="R158">
        <v>36250911.460000001</v>
      </c>
      <c r="S158">
        <v>838</v>
      </c>
      <c r="T158">
        <v>10</v>
      </c>
      <c r="U158">
        <v>828</v>
      </c>
    </row>
    <row r="159" spans="1:21" x14ac:dyDescent="0.3">
      <c r="A159">
        <v>45200</v>
      </c>
      <c r="B159">
        <v>45230</v>
      </c>
      <c r="C159" t="s">
        <v>77</v>
      </c>
      <c r="D159" t="s">
        <v>61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65741.81</v>
      </c>
      <c r="Q159">
        <v>0</v>
      </c>
      <c r="R159">
        <v>65741.81</v>
      </c>
      <c r="S159">
        <v>58</v>
      </c>
      <c r="T159">
        <v>0</v>
      </c>
      <c r="U159">
        <v>58</v>
      </c>
    </row>
    <row r="160" spans="1:21" x14ac:dyDescent="0.3">
      <c r="A160">
        <v>45200</v>
      </c>
      <c r="B160">
        <v>45230</v>
      </c>
      <c r="C160" t="s">
        <v>77</v>
      </c>
      <c r="D160" t="s">
        <v>64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43898</v>
      </c>
      <c r="Q160">
        <v>0</v>
      </c>
      <c r="R160">
        <v>43898</v>
      </c>
      <c r="S160">
        <v>71</v>
      </c>
      <c r="T160">
        <v>0</v>
      </c>
      <c r="U160">
        <v>71</v>
      </c>
    </row>
    <row r="161" spans="1:21" x14ac:dyDescent="0.3">
      <c r="A161">
        <v>45200</v>
      </c>
      <c r="B161">
        <v>45230</v>
      </c>
      <c r="C161" t="s">
        <v>77</v>
      </c>
      <c r="D161" t="s">
        <v>62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266.26</v>
      </c>
      <c r="K161">
        <v>0</v>
      </c>
      <c r="L161">
        <v>266.26</v>
      </c>
      <c r="M161">
        <v>243.614</v>
      </c>
      <c r="N161">
        <v>0</v>
      </c>
      <c r="O161">
        <v>243.614</v>
      </c>
      <c r="P161">
        <v>816</v>
      </c>
      <c r="Q161">
        <v>0</v>
      </c>
      <c r="R161">
        <v>816</v>
      </c>
      <c r="S161">
        <v>44</v>
      </c>
      <c r="T161">
        <v>0</v>
      </c>
      <c r="U161">
        <v>44</v>
      </c>
    </row>
    <row r="162" spans="1:21" x14ac:dyDescent="0.3">
      <c r="A162">
        <v>45200</v>
      </c>
      <c r="B162">
        <v>45230</v>
      </c>
      <c r="C162" t="s">
        <v>77</v>
      </c>
      <c r="D162" t="s">
        <v>10</v>
      </c>
      <c r="E162">
        <v>5000</v>
      </c>
      <c r="F162">
        <v>60</v>
      </c>
      <c r="G162">
        <v>300000</v>
      </c>
      <c r="H162">
        <v>72.7</v>
      </c>
      <c r="I162">
        <v>363500</v>
      </c>
      <c r="J162">
        <v>3443.57</v>
      </c>
      <c r="K162">
        <v>0</v>
      </c>
      <c r="L162">
        <v>3443.57</v>
      </c>
      <c r="M162">
        <v>3443.57</v>
      </c>
      <c r="N162">
        <v>0</v>
      </c>
      <c r="O162">
        <v>3443.57</v>
      </c>
      <c r="P162">
        <v>250340.2</v>
      </c>
      <c r="Q162">
        <v>0</v>
      </c>
      <c r="R162">
        <v>250340.2</v>
      </c>
      <c r="S162">
        <v>253</v>
      </c>
      <c r="T162">
        <v>0</v>
      </c>
      <c r="U162">
        <v>253</v>
      </c>
    </row>
    <row r="163" spans="1:21" x14ac:dyDescent="0.3">
      <c r="A163">
        <v>45200</v>
      </c>
      <c r="B163">
        <v>45230</v>
      </c>
      <c r="C163" t="s">
        <v>77</v>
      </c>
      <c r="D163" t="s">
        <v>11</v>
      </c>
      <c r="E163">
        <v>120000</v>
      </c>
      <c r="F163">
        <v>70</v>
      </c>
      <c r="G163">
        <v>8400000</v>
      </c>
      <c r="H163">
        <v>83.85</v>
      </c>
      <c r="I163">
        <v>10062000</v>
      </c>
      <c r="J163">
        <v>16985.490000000002</v>
      </c>
      <c r="K163">
        <v>341.33</v>
      </c>
      <c r="L163">
        <v>16644.16</v>
      </c>
      <c r="M163">
        <v>15020.558000000001</v>
      </c>
      <c r="N163">
        <v>278.10500000000002</v>
      </c>
      <c r="O163">
        <v>14742.453</v>
      </c>
      <c r="P163">
        <v>1424227.87</v>
      </c>
      <c r="Q163">
        <v>28963</v>
      </c>
      <c r="R163">
        <v>1395264.87</v>
      </c>
      <c r="S163">
        <v>369</v>
      </c>
      <c r="T163">
        <v>9</v>
      </c>
      <c r="U163">
        <v>360</v>
      </c>
    </row>
    <row r="164" spans="1:21" x14ac:dyDescent="0.3">
      <c r="A164">
        <v>45200</v>
      </c>
      <c r="B164">
        <v>45230</v>
      </c>
      <c r="C164" t="s">
        <v>77</v>
      </c>
      <c r="D164" t="s">
        <v>9</v>
      </c>
      <c r="E164">
        <v>700000</v>
      </c>
      <c r="F164">
        <v>1</v>
      </c>
      <c r="G164">
        <v>700000</v>
      </c>
      <c r="H164">
        <v>1</v>
      </c>
      <c r="I164">
        <v>700000</v>
      </c>
      <c r="J164">
        <v>531.53700000000003</v>
      </c>
      <c r="K164">
        <v>8.1199999999999992</v>
      </c>
      <c r="L164">
        <v>523.41700000000003</v>
      </c>
      <c r="M164">
        <v>0</v>
      </c>
      <c r="N164">
        <v>0</v>
      </c>
      <c r="O164">
        <v>0</v>
      </c>
      <c r="P164">
        <v>92583.22</v>
      </c>
      <c r="Q164">
        <v>980</v>
      </c>
      <c r="R164">
        <v>91603.22</v>
      </c>
      <c r="S164">
        <v>232</v>
      </c>
      <c r="T164">
        <v>7</v>
      </c>
      <c r="U164">
        <v>225</v>
      </c>
    </row>
    <row r="165" spans="1:21" x14ac:dyDescent="0.3">
      <c r="A165">
        <v>45200</v>
      </c>
      <c r="B165">
        <v>45230</v>
      </c>
      <c r="C165" t="s">
        <v>78</v>
      </c>
      <c r="D165" t="s">
        <v>8</v>
      </c>
      <c r="E165">
        <v>250</v>
      </c>
      <c r="F165">
        <v>75000</v>
      </c>
      <c r="G165">
        <v>18750000</v>
      </c>
      <c r="H165">
        <v>76113.66</v>
      </c>
      <c r="I165">
        <v>19028415</v>
      </c>
      <c r="J165">
        <v>44.08</v>
      </c>
      <c r="K165">
        <v>0.49</v>
      </c>
      <c r="L165">
        <v>43.59</v>
      </c>
      <c r="M165">
        <v>0</v>
      </c>
      <c r="N165">
        <v>0</v>
      </c>
      <c r="O165">
        <v>0</v>
      </c>
      <c r="P165">
        <v>3355090</v>
      </c>
      <c r="Q165">
        <v>36750</v>
      </c>
      <c r="R165">
        <v>3318340</v>
      </c>
      <c r="S165">
        <v>112</v>
      </c>
      <c r="T165">
        <v>1</v>
      </c>
      <c r="U165">
        <v>111</v>
      </c>
    </row>
    <row r="166" spans="1:21" x14ac:dyDescent="0.3">
      <c r="A166">
        <v>45200</v>
      </c>
      <c r="B166">
        <v>45230</v>
      </c>
      <c r="C166" t="s">
        <v>78</v>
      </c>
      <c r="D166" t="s">
        <v>2</v>
      </c>
      <c r="E166">
        <v>2940</v>
      </c>
      <c r="F166">
        <v>6000</v>
      </c>
      <c r="G166">
        <v>17640000</v>
      </c>
      <c r="H166">
        <v>5833.03</v>
      </c>
      <c r="I166">
        <v>17149108.199999999</v>
      </c>
      <c r="J166">
        <v>397.03699999999998</v>
      </c>
      <c r="K166">
        <v>4.1319999999999997</v>
      </c>
      <c r="L166">
        <v>392.90499999999997</v>
      </c>
      <c r="M166">
        <v>270.74200000000002</v>
      </c>
      <c r="N166">
        <v>3.0990000000000002</v>
      </c>
      <c r="O166">
        <v>267.64299999999997</v>
      </c>
      <c r="P166">
        <v>2315928.88</v>
      </c>
      <c r="Q166">
        <v>26432</v>
      </c>
      <c r="R166">
        <v>2289496.88</v>
      </c>
      <c r="S166">
        <v>110</v>
      </c>
      <c r="T166">
        <v>1</v>
      </c>
      <c r="U166">
        <v>109</v>
      </c>
    </row>
    <row r="167" spans="1:21" x14ac:dyDescent="0.3">
      <c r="A167">
        <v>45200</v>
      </c>
      <c r="B167">
        <v>45230</v>
      </c>
      <c r="C167" t="s">
        <v>78</v>
      </c>
      <c r="D167" t="s">
        <v>7</v>
      </c>
      <c r="E167">
        <v>5040</v>
      </c>
      <c r="F167">
        <v>5700</v>
      </c>
      <c r="G167">
        <v>28728000</v>
      </c>
      <c r="H167">
        <v>5768.07</v>
      </c>
      <c r="I167">
        <v>29071072.800000001</v>
      </c>
      <c r="J167">
        <v>3022.97</v>
      </c>
      <c r="K167">
        <v>20.059999999999999</v>
      </c>
      <c r="L167">
        <v>3002.91</v>
      </c>
      <c r="M167">
        <v>3007.86</v>
      </c>
      <c r="N167">
        <v>19.96</v>
      </c>
      <c r="O167">
        <v>2987.9</v>
      </c>
      <c r="P167">
        <v>17436713.699999999</v>
      </c>
      <c r="Q167">
        <v>116467</v>
      </c>
      <c r="R167">
        <v>17320246.699999999</v>
      </c>
      <c r="S167">
        <v>454</v>
      </c>
      <c r="T167">
        <v>5</v>
      </c>
      <c r="U167">
        <v>449</v>
      </c>
    </row>
    <row r="168" spans="1:21" x14ac:dyDescent="0.3">
      <c r="A168">
        <v>45200</v>
      </c>
      <c r="B168">
        <v>45230</v>
      </c>
      <c r="C168" t="s">
        <v>78</v>
      </c>
      <c r="D168" t="s">
        <v>6</v>
      </c>
      <c r="E168">
        <v>35000</v>
      </c>
      <c r="F168">
        <v>6000</v>
      </c>
      <c r="G168">
        <v>210000000</v>
      </c>
      <c r="H168">
        <v>6082.87</v>
      </c>
      <c r="I168">
        <v>212900450</v>
      </c>
      <c r="J168">
        <v>9964.7749999999996</v>
      </c>
      <c r="K168">
        <v>65.260000000000005</v>
      </c>
      <c r="L168">
        <v>9899.5149999999994</v>
      </c>
      <c r="M168">
        <v>9168.5470000000005</v>
      </c>
      <c r="N168">
        <v>59.976999999999997</v>
      </c>
      <c r="O168">
        <v>9108.57</v>
      </c>
      <c r="P168">
        <v>60614400.380000003</v>
      </c>
      <c r="Q168">
        <v>396176.8</v>
      </c>
      <c r="R168">
        <v>60218223.579999998</v>
      </c>
      <c r="S168">
        <v>1249</v>
      </c>
      <c r="T168">
        <v>9</v>
      </c>
      <c r="U168">
        <v>1240</v>
      </c>
    </row>
    <row r="169" spans="1:21" x14ac:dyDescent="0.3">
      <c r="A169">
        <v>45200</v>
      </c>
      <c r="B169">
        <v>45230</v>
      </c>
      <c r="C169" t="s">
        <v>78</v>
      </c>
      <c r="D169" t="s">
        <v>61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47728</v>
      </c>
      <c r="Q169">
        <v>0</v>
      </c>
      <c r="R169">
        <v>47728</v>
      </c>
      <c r="S169">
        <v>37</v>
      </c>
      <c r="T169">
        <v>0</v>
      </c>
      <c r="U169">
        <v>37</v>
      </c>
    </row>
    <row r="170" spans="1:21" x14ac:dyDescent="0.3">
      <c r="A170">
        <v>45200</v>
      </c>
      <c r="B170">
        <v>45230</v>
      </c>
      <c r="C170" t="s">
        <v>78</v>
      </c>
      <c r="D170" t="s">
        <v>64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61789</v>
      </c>
      <c r="Q170">
        <v>0</v>
      </c>
      <c r="R170">
        <v>61789</v>
      </c>
      <c r="S170">
        <v>72</v>
      </c>
      <c r="T170">
        <v>0</v>
      </c>
      <c r="U170">
        <v>72</v>
      </c>
    </row>
    <row r="171" spans="1:21" x14ac:dyDescent="0.3">
      <c r="A171">
        <v>45200</v>
      </c>
      <c r="B171">
        <v>45230</v>
      </c>
      <c r="C171" t="s">
        <v>78</v>
      </c>
      <c r="D171" t="s">
        <v>62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695.73</v>
      </c>
      <c r="K171">
        <v>0</v>
      </c>
      <c r="L171">
        <v>695.73</v>
      </c>
      <c r="M171">
        <v>630.10500000000002</v>
      </c>
      <c r="N171">
        <v>0</v>
      </c>
      <c r="O171">
        <v>630.10500000000002</v>
      </c>
      <c r="P171">
        <v>1521</v>
      </c>
      <c r="Q171">
        <v>0</v>
      </c>
      <c r="R171">
        <v>1521</v>
      </c>
      <c r="S171">
        <v>134</v>
      </c>
      <c r="T171">
        <v>0</v>
      </c>
      <c r="U171">
        <v>134</v>
      </c>
    </row>
    <row r="172" spans="1:21" x14ac:dyDescent="0.3">
      <c r="A172">
        <v>45200</v>
      </c>
      <c r="B172">
        <v>45230</v>
      </c>
      <c r="C172" t="s">
        <v>78</v>
      </c>
      <c r="D172" t="s">
        <v>10</v>
      </c>
      <c r="E172">
        <v>6300</v>
      </c>
      <c r="F172">
        <v>60</v>
      </c>
      <c r="G172">
        <v>378000</v>
      </c>
      <c r="H172">
        <v>74.47</v>
      </c>
      <c r="I172">
        <v>469161</v>
      </c>
      <c r="J172">
        <v>3035.75</v>
      </c>
      <c r="K172">
        <v>70.099999999999994</v>
      </c>
      <c r="L172">
        <v>2965.65</v>
      </c>
      <c r="M172">
        <v>3035.75</v>
      </c>
      <c r="N172">
        <v>70.099999999999994</v>
      </c>
      <c r="O172">
        <v>2965.65</v>
      </c>
      <c r="P172">
        <v>226058.89</v>
      </c>
      <c r="Q172">
        <v>5333</v>
      </c>
      <c r="R172">
        <v>220725.89</v>
      </c>
      <c r="S172">
        <v>323</v>
      </c>
      <c r="T172">
        <v>4</v>
      </c>
      <c r="U172">
        <v>319</v>
      </c>
    </row>
    <row r="173" spans="1:21" x14ac:dyDescent="0.3">
      <c r="A173">
        <v>45200</v>
      </c>
      <c r="B173">
        <v>45230</v>
      </c>
      <c r="C173" t="s">
        <v>78</v>
      </c>
      <c r="D173" t="s">
        <v>11</v>
      </c>
      <c r="E173">
        <v>120000</v>
      </c>
      <c r="F173">
        <v>70</v>
      </c>
      <c r="G173">
        <v>8400000</v>
      </c>
      <c r="H173">
        <v>82.31</v>
      </c>
      <c r="I173">
        <v>9877200</v>
      </c>
      <c r="J173">
        <v>17569.71</v>
      </c>
      <c r="K173">
        <v>133.12</v>
      </c>
      <c r="L173">
        <v>17436.59</v>
      </c>
      <c r="M173">
        <v>15205.418</v>
      </c>
      <c r="N173">
        <v>106.267</v>
      </c>
      <c r="O173">
        <v>15099.151</v>
      </c>
      <c r="P173">
        <v>1446128.16</v>
      </c>
      <c r="Q173">
        <v>11251</v>
      </c>
      <c r="R173">
        <v>1434877.16</v>
      </c>
      <c r="S173">
        <v>478</v>
      </c>
      <c r="T173">
        <v>5</v>
      </c>
      <c r="U173">
        <v>473</v>
      </c>
    </row>
    <row r="174" spans="1:21" x14ac:dyDescent="0.3">
      <c r="A174">
        <v>45200</v>
      </c>
      <c r="B174">
        <v>45230</v>
      </c>
      <c r="C174" t="s">
        <v>78</v>
      </c>
      <c r="D174" t="s">
        <v>9</v>
      </c>
      <c r="E174">
        <v>735000</v>
      </c>
      <c r="F174">
        <v>1</v>
      </c>
      <c r="G174">
        <v>735000</v>
      </c>
      <c r="H174">
        <v>1</v>
      </c>
      <c r="I174">
        <v>735000</v>
      </c>
      <c r="J174">
        <v>402.34199999999998</v>
      </c>
      <c r="K174">
        <v>18.420000000000002</v>
      </c>
      <c r="L174">
        <v>383.92200000000003</v>
      </c>
      <c r="M174">
        <v>0</v>
      </c>
      <c r="N174">
        <v>0</v>
      </c>
      <c r="O174">
        <v>0</v>
      </c>
      <c r="P174">
        <v>109937.42</v>
      </c>
      <c r="Q174">
        <v>979.95</v>
      </c>
      <c r="R174">
        <v>108957.47</v>
      </c>
      <c r="S174">
        <v>349</v>
      </c>
      <c r="T174">
        <v>3</v>
      </c>
      <c r="U174">
        <v>346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0 1 2 9 b 6 2 - 5 2 8 d - 4 5 c 6 - a 0 e 7 - 6 9 1 a 0 a f c 7 7 b 5 "   x m l n s = " h t t p : / / s c h e m a s . m i c r o s o f t . c o m / D a t a M a s h u p " > A A A A A O o F A A B Q S w M E F A A C A A g A T F N n V 1 G 5 z J K l A A A A 9 g A A A B I A H A B D b 2 5 m a W c v U G F j a 2 F n Z S 5 4 b W w g o h g A K K A U A A A A A A A A A A A A A A A A A A A A A A A A A A A A h Y + 9 D o I w G E V f h X S n P 8 i g 5 K M M T i Z i T E y M a 1 M q N E I x t F j e z c F H 8 h X E K O r m e M 8 9 w 7 3 3 6 w 2 y o a m D i + q s b k 2 K G K Y o U E a 2 h T Z l i n p 3 D O c o 4 7 A V 8 i R K F Y y y s c l g i x R V z p 0 T Q r z 3 2 M 9 w 2 5 U k o p S R Q 7 7 e y U o 1 A n 1 k / V 8 O t b F O G K k Q h / 1 r D I 8 w Y w s c 0 x h T I B O E X J u v E I 1 7 n + 0 P h G V f u 7 5 T X J l w t Q E y R S D v D / w B U E s D B B Q A A g A I A E x T Z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U 2 d X Z 0 D Z C u M C A A D 6 G Q A A E w A c A E Z v c m 1 1 b G F z L 1 N l Y 3 R p b 2 4 x L m 0 g o h g A K K A U A A A A A A A A A A A A A A A A A A A A A A A A A A A A 7 V V d a x p B F H 0 X / A / D 5 k V h K 9 W G F F p 8 M J q 0 o f W D r C A l C W X c v e 5 O M z s j M 7 N B k f z 3 3 l m t S X b H 0 E A b K F 1 f 1 D n n 3 r l z v 4 6 G 0 D A p S L D 9 b n + s 1 + o 1 n V A F E Z G h I V 3 C w d R r B D + B z F Q I e H K 2 C o G 3 Z l L d z q W 8 b Z w z D q 2 + F A a E 0 Q 1 v 8 O E 6 o B w 0 u Y S Y a Q P q + v w b 6 b z t v C N v 7 N f x 9 b g / x Z / t Y E q m Y 9 J + T / B / a 8 X 1 y m v 6 R G S c + 8 S o D J r + 9 l Y M 4 n u Q A N h Q t h F s r i 4 M p F 0 P E c / / w k T U 9 X K C d 3 N / N a C G 3 u w s j 7 y J k q k 0 + J L P Q C N Q 2 k M f U z r H c H f I 7 r y x v 8 Q n V z u o x 3 k Q U k 6 V 7 t p w b p p 7 r / 2 E i h i d T t d L e P A 4 V V T o h V R p X / I s F R b U D U c I / m b j Y Z R A P H w n k k i E f + 5 9 s v F 6 0 R 0 V m O B e 9 K N l 0 Q t h T o 5 b 1 l E O D 2 R I R n J v Z m B l 8 v N T v D h M y I i m U A b R K E u x L m R I b S n K h F 4 Y y k w Y J u J Y y W x Z J v Q 5 1 Z o t W E h t f 8 Q O Q q a N T F 2 + b Z k c f H x v L N X a 8 R K q S F 9 G j m d c P k 6 Y y N I 5 q P x 8 k i l m 1 i 5 k h A 0 z M y 7 k n A k 4 A H 2 l c + w w g g V W M T Z w u Q Z j k 8 B z + A y z T G M s Y W q T 6 i B M p a E c h 0 3 d M a x 0 3 8 H A 9 r E x B E Y K 6 8 f B 2 E I z l / t f V g d u H z C a S h G R G b A 4 M e Q Z x k E X D 0 A x e Z + U 1 J o 8 g + t D x 0 v A q R Z 5 4 h w Z s / x S Q w R h A t j v p 1 J k r j r k C y i l o m w 4 l H N c V 7 t B K l h N Q p e v s 3 T J 5 R p A O A d s w k S 4 a 9 m C 3 d D Z y b 0 o U q B 1 2 z U X O m G u M T p l y i S R c 2 W M F 4 u t R b E P t w W + t I u q 7 B D b H D h O P H H v o R F V K h 9 2 R / Q x o F 3 5 P s 3 p / A n 5 v l m v M e H c m I 8 V 5 s g u c d L o N L 1 K a C q h q Y S m E p p K a C q h + X t C 8 + 4 V h K Z z U g l N J T S / K z T F z b D X m Q L w n 8 h M 8 Q V F n S n i f 1 R o C k B R Z 4 p w J T P / q s x Q s X 6 Z y u T k o v X Z c E I u B k + t X y Z H x 5 U c V X J U y V E l R 5 U c V X L 0 2 n L 0 E 1 B L A Q I t A B Q A A g A I A E x T Z 1 d R u c y S p Q A A A P Y A A A A S A A A A A A A A A A A A A A A A A A A A A A B D b 2 5 m a W c v U G F j a 2 F n Z S 5 4 b W x Q S w E C L Q A U A A I A C A B M U 2 d X D 8 r p q 6 Q A A A D p A A A A E w A A A A A A A A A A A A A A A A D x A A A A W 0 N v b n R l b n R f V H l w Z X N d L n h t b F B L A Q I t A B Q A A g A I A E x T Z 1 d n Q N k K 4 w I A A P o Z A A A T A A A A A A A A A A A A A A A A A O I B A A B G b 3 J t d W x h c y 9 T Z W N 0 a W 9 u M S 5 t U E s F B g A A A A A D A A M A w g A A A B I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u L A A A A A A A A e Y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9 j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D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j d C 9 B d X R v U m V t b 3 Z l Z E N v b H V t b n M x L n t E Y X R l I C w w f S Z x d W 9 0 O y w m c X V v d D t T Z W N 0 a W 9 u M S 9 v Y 3 Q v Q X V 0 b 1 J l b W 9 2 Z W R D b 2 x 1 b W 5 z M S 5 7 Q W R 2 Y W 5 j Z S B B Z G o u I C w x f S Z x d W 9 0 O y w m c X V v d D t T Z W N 0 a W 9 u M S 9 v Y 3 Q v Q X V 0 b 1 J l b W 9 2 Z W R D b 2 x 1 b W 5 z M S 5 7 R G 9 j I E 5 v I C w y f S Z x d W 9 0 O y w m c X V v d D t T Z W N 0 a W 9 u M S 9 v Y 3 Q v Q X V 0 b 1 J l b W 9 2 Z W R D b 2 x 1 b W 5 z M S 5 7 Q n J h b m N o I E 5 h b W U g L D N 9 J n F 1 b 3 Q 7 L C Z x d W 9 0 O 1 N l Y 3 R p b 2 4 x L 2 9 j d C 9 B d X R v U m V t b 3 Z l Z E N v b H V t b n M x L n t E b 2 N 1 b W V u d C B N Y X N 0 Z X I g L D R 9 J n F 1 b 3 Q 7 L C Z x d W 9 0 O 1 N l Y 3 R p b 2 4 x L 2 9 j d C 9 B d X R v U m V t b 3 Z l Z E N v b H V t b n M x L n t B Y 2 N v d W 5 0 a W 5 n Z 3 J v d X A g L D V 9 J n F 1 b 3 Q 7 L C Z x d W 9 0 O 1 N l Y 3 R p b 2 4 x L 2 9 j d C 9 B d X R v U m V t b 3 Z l Z E N v b H V t b n M x L n t D b G F z c 2 l m a W N h d G l v b m c g L D Z 9 J n F 1 b 3 Q 7 L C Z x d W 9 0 O 1 N l Y 3 R p b 2 4 x L 2 9 j d C 9 B d X R v U m V t b 3 Z l Z E N v b H V t b n M x L n t D d X N 0 b 2 1 l c i A s N 3 0 m c X V v d D s s J n F 1 b 3 Q 7 U 2 V j d G l v b j E v b 2 N 0 L 0 F 1 d G 9 S Z W 1 v d m V k Q 2 9 s d W 1 u c z E u e 0 l 0 Z W 0 g L D h 9 J n F 1 b 3 Q 7 L C Z x d W 9 0 O 1 N l Y 3 R p b 2 4 x L 2 9 j d C 9 B d X R v U m V t b 3 Z l Z E N v b H V t b n M x L n t D Y X R l Z 2 9 y e S A s O X 0 m c X V v d D s s J n F 1 b 3 Q 7 U 2 V j d G l v b j E v b 2 N 0 L 0 F 1 d G 9 S Z W 1 v d m V k Q 2 9 s d W 1 u c z E u e 0 J h c i B D b 2 R l I C w x M H 0 m c X V v d D s s J n F 1 b 3 Q 7 U 2 V j d G l v b j E v b 2 N 0 L 0 F 1 d G 9 S Z W 1 v d m V k Q 2 9 s d W 1 u c z E u e 1 J h d G U g L D E x f S Z x d W 9 0 O y w m c X V v d D t T Z W N 0 a W 9 u M S 9 v Y 3 Q v Q X V 0 b 1 J l b W 9 2 Z W R D b 2 x 1 b W 5 z M S 5 7 U H V y a X R 5 I C w x M n 0 m c X V v d D s s J n F 1 b 3 Q 7 U 2 V j d G l v b j E v b 2 N 0 L 0 F 1 d G 9 S Z W 1 v d m V k Q 2 9 s d W 1 u c z E u e 0 5 l d C B X d C A s M T N 9 J n F 1 b 3 Q 7 L C Z x d W 9 0 O 1 N l Y 3 R p b 2 4 x L 2 9 j d C 9 B d X R v U m V t b 3 Z l Z E N v b H V t b n M x L n t G a W 5 l I F d 0 I C w x N H 0 m c X V v d D s s J n F 1 b 3 Q 7 U 2 V j d G l v b j E v b 2 N 0 L 0 F 1 d G 9 S Z W 1 v d m V k Q 2 9 s d W 1 u c z E u e 0 x h Y m 9 1 c i B D a G F y Z 2 V z I C w x N X 0 m c X V v d D s s J n F 1 b 3 Q 7 U 2 V j d G l v b j E v b 2 N 0 L 0 F 1 d G 9 S Z W 1 v d m V k Q 2 9 s d W 1 u c z E u e 0 9 0 a G V y I E N o Y X J n Z X M g L D E 2 f S Z x d W 9 0 O y w m c X V v d D t T Z W N 0 a W 9 u M S 9 v Y 3 Q v Q X V 0 b 1 J l b W 9 2 Z W R D b 2 x 1 b W 5 z M S 5 7 V 2 F z d G F n Z S B B b W 9 1 b n Q g L D E 3 f S Z x d W 9 0 O y w m c X V v d D t T Z W N 0 a W 9 u M S 9 v Y 3 Q v Q X V 0 b 1 J l b W 9 2 Z W R D b 2 x 1 b W 5 z M S 5 7 V G 9 0 Y W w g U 2 V y d m l j Z S B D I C w x O H 0 m c X V v d D s s J n F 1 b 3 Q 7 U 2 V j d G l v b j E v b 2 N 0 L 0 F 1 d G 9 S Z W 1 v d m V k Q 2 9 s d W 1 u c z E u e 0 N v b G 9 1 c i B T d G 9 u Z S B B b S A s M T l 9 J n F 1 b 3 Q 7 L C Z x d W 9 0 O 1 N l Y 3 R p b 2 4 x L 2 9 j d C 9 B d X R v U m V t b 3 Z l Z E N v b H V t b n M x L n t T d G 9 u Z S B X d C A s M j B 9 J n F 1 b 3 Q 7 L C Z x d W 9 0 O 1 N l Y 3 R p b 2 4 x L 2 9 j d C 9 B d X R v U m V t b 3 Z l Z E N v b H V t b n M x L n t T d G 9 u Z S B B b W 9 1 b n Q g L D I x f S Z x d W 9 0 O y w m c X V v d D t T Z W N 0 a W 9 u M S 9 v Y 3 Q v Q X V 0 b 1 J l b W 9 2 Z W R D b 2 x 1 b W 5 z M S 5 7 R G l h b W 9 u Z C B X Z W l n a H Q g I C w y M n 0 m c X V v d D s s J n F 1 b 3 Q 7 U 2 V j d G l v b j E v b 2 N 0 L 0 F 1 d G 9 S Z W 1 v d m V k Q 2 9 s d W 1 u c z E u e 0 R p Y W 1 v b m Q g Q W 1 v d W 5 0 I C w y M 3 0 m c X V v d D s s J n F 1 b 3 Q 7 U 2 V j d G l v b j E v b 2 N 0 L 0 F 1 d G 9 S Z W 1 v d m V k Q 2 9 s d W 1 u c z E u e 0 F t b 3 V u d C A s M j R 9 J n F 1 b 3 Q 7 L C Z x d W 9 0 O 1 N l Y 3 R p b 2 4 x L 2 9 j d C 9 B d X R v U m V t b 3 Z l Z E N v b H V t b n M x L n t H c m 9 z c y B B b W 9 1 b n Q g L D I 1 f S Z x d W 9 0 O y w m c X V v d D t T Z W N 0 a W 9 u M S 9 v Y 3 Q v Q X V 0 b 1 J l b W 9 2 Z W R D b 2 x 1 b W 5 z M S 5 7 R 3 N 0 I C w y N n 0 m c X V v d D s s J n F 1 b 3 Q 7 U 2 V j d G l v b j E v b 2 N 0 L 0 F 1 d G 9 S Z W 1 v d m V k Q 2 9 s d W 1 u c z E u e 0 d z d H B l c m N l b n R h Z 2 U g L D I 3 f S Z x d W 9 0 O y w m c X V v d D t T Z W N 0 a W 9 u M S 9 v Y 3 Q v Q X V 0 b 1 J l b W 9 2 Z W R D b 2 x 1 b W 5 z M S 5 7 V H l w Z S A s M j h 9 J n F 1 b 3 Q 7 L C Z x d W 9 0 O 1 N l Y 3 R p b 2 4 x L 2 9 j d C 9 B d X R v U m V t b 3 Z l Z E N v b H V t b n M x L n t T Y 2 h l b W U g Q m 9 u d X M g L D I 5 f S Z x d W 9 0 O y w m c X V v d D t T Z W N 0 a W 9 u M S 9 v Y 3 Q v Q X V 0 b 1 J l b W 9 2 Z W R D b 2 x 1 b W 5 z M S 5 7 U 2 F s Z X N t Y W 4 g L D M w f S Z x d W 9 0 O y w m c X V v d D t T Z W N 0 a W 9 u M S 9 v Y 3 Q v Q X V 0 b 1 J l b W 9 2 Z W R D b 2 x 1 b W 5 z M S 5 7 T W 9 i a W x l I E 5 v I C w z M X 0 m c X V v d D s s J n F 1 b 3 Q 7 U 2 V j d G l v b j E v b 2 N 0 L 0 F 1 d G 9 S Z W 1 v d m V k Q 2 9 s d W 1 u c z E u e 1 B j c y A s M z J 9 J n F 1 b 3 Q 7 L C Z x d W 9 0 O 1 N l Y 3 R p b 2 4 x L 2 9 j d C 9 B d X R v U m V t b 3 Z l Z E N v b H V t b n M x L n t F b X B s b 3 l l Z W 5 h b W U g L D M z f S Z x d W 9 0 O y w m c X V v d D t T Z W N 0 a W 9 u M S 9 v Y 3 Q v Q X V 0 b 1 J l b W 9 2 Z W R D b 2 x 1 b W 5 z M S 5 7 U G l u Y 2 9 k Z S A s M z R 9 J n F 1 b 3 Q 7 L C Z x d W 9 0 O 1 N l Y 3 R p b 2 4 x L 2 9 j d C 9 B d X R v U m V t b 3 Z l Z E N v b H V t b n M x L n t N b 2 R l I C w z N X 0 m c X V v d D s s J n F 1 b 3 Q 7 U 2 V j d G l v b j E v b 2 N 0 L 0 F 1 d G 9 S Z W 1 v d m V k Q 2 9 s d W 1 u c z E u e 0 F k Z H J l c 3 M x I C w z N n 0 m c X V v d D s s J n F 1 b 3 Q 7 U 2 V j d G l v b j E v b 2 N 0 L 0 F 1 d G 9 S Z W 1 v d m V k Q 2 9 s d W 1 u c z E u e 0 N h c 2 h p Z X I g L D M 3 f S Z x d W 9 0 O y w m c X V v d D t T Z W N 0 a W 9 u M S 9 v Y 3 Q v Q X V 0 b 1 J l b W 9 2 Z W R D b 2 x 1 b W 5 z M S 5 7 Q m l y d G h k Y X R l I C w z O H 0 m c X V v d D s s J n F 1 b 3 Q 7 U 2 V j d G l v b j E v b 2 N 0 L 0 F 1 d G 9 S Z W 1 v d m V k Q 2 9 s d W 1 u c z E u e 0 9 m Z m V y I C w z O X 0 m c X V v d D s s J n F 1 b 3 Q 7 U 2 V j d G l v b j E v b 2 N 0 L 0 F 1 d G 9 S Z W 1 v d m V k Q 2 9 s d W 1 u c z E u e 1 d l a W d o d C B S Y W 5 n Z S A s N D B 9 J n F 1 b 3 Q 7 L C Z x d W 9 0 O 1 N l Y 3 R p b 2 4 x L 2 9 j d C 9 B d X R v U m V t b 3 Z l Z E N v b H V t b n M x L n t M Y W J l b G l u Z y B E Y X R l I C w 0 M X 0 m c X V v d D s s J n F 1 b 3 Q 7 U 2 V j d G l v b j E v b 2 N 0 L 0 F 1 d G 9 S Z W 1 v d m V k Q 2 9 s d W 1 u c z E u e 0 5 h c n J h d G l v b i A s N D J 9 J n F 1 b 3 Q 7 L C Z x d W 9 0 O 1 N l Y 3 R p b 2 4 x L 2 9 j d C 9 B d X R v U m V t b 3 Z l Z E N v b H V t b n M x L n t B Z 2 V p b m c s N D N 9 J n F 1 b 3 Q 7 L C Z x d W 9 0 O 1 N l Y 3 R p b 2 4 x L 2 9 j d C 9 B d X R v U m V t b 3 Z l Z E N v b H V t b n M x L n t z b G F i L D Q 0 f S Z x d W 9 0 O 1 0 s J n F 1 b 3 Q 7 Q 2 9 s d W 1 u Q 2 9 1 b n Q m c X V v d D s 6 N D U s J n F 1 b 3 Q 7 S 2 V 5 Q 2 9 s d W 1 u T m F t Z X M m c X V v d D s 6 W 1 0 s J n F 1 b 3 Q 7 Q 2 9 s d W 1 u S W R l b n R p d G l l c y Z x d W 9 0 O z p b J n F 1 b 3 Q 7 U 2 V j d G l v b j E v b 2 N 0 L 0 F 1 d G 9 S Z W 1 v d m V k Q 2 9 s d W 1 u c z E u e 0 R h d G U g L D B 9 J n F 1 b 3 Q 7 L C Z x d W 9 0 O 1 N l Y 3 R p b 2 4 x L 2 9 j d C 9 B d X R v U m V t b 3 Z l Z E N v b H V t b n M x L n t B Z H Z h b m N l I E F k a i 4 g L D F 9 J n F 1 b 3 Q 7 L C Z x d W 9 0 O 1 N l Y 3 R p b 2 4 x L 2 9 j d C 9 B d X R v U m V t b 3 Z l Z E N v b H V t b n M x L n t E b 2 M g T m 8 g L D J 9 J n F 1 b 3 Q 7 L C Z x d W 9 0 O 1 N l Y 3 R p b 2 4 x L 2 9 j d C 9 B d X R v U m V t b 3 Z l Z E N v b H V t b n M x L n t C c m F u Y 2 g g T m F t Z S A s M 3 0 m c X V v d D s s J n F 1 b 3 Q 7 U 2 V j d G l v b j E v b 2 N 0 L 0 F 1 d G 9 S Z W 1 v d m V k Q 2 9 s d W 1 u c z E u e 0 R v Y 3 V t Z W 5 0 I E 1 h c 3 R l c i A s N H 0 m c X V v d D s s J n F 1 b 3 Q 7 U 2 V j d G l v b j E v b 2 N 0 L 0 F 1 d G 9 S Z W 1 v d m V k Q 2 9 s d W 1 u c z E u e 0 F j Y 2 9 1 b n R p b m d n c m 9 1 c C A s N X 0 m c X V v d D s s J n F 1 b 3 Q 7 U 2 V j d G l v b j E v b 2 N 0 L 0 F 1 d G 9 S Z W 1 v d m V k Q 2 9 s d W 1 u c z E u e 0 N s Y X N z a W Z p Y 2 F 0 a W 9 u Z y A s N n 0 m c X V v d D s s J n F 1 b 3 Q 7 U 2 V j d G l v b j E v b 2 N 0 L 0 F 1 d G 9 S Z W 1 v d m V k Q 2 9 s d W 1 u c z E u e 0 N 1 c 3 R v b W V y I C w 3 f S Z x d W 9 0 O y w m c X V v d D t T Z W N 0 a W 9 u M S 9 v Y 3 Q v Q X V 0 b 1 J l b W 9 2 Z W R D b 2 x 1 b W 5 z M S 5 7 S X R l b S A s O H 0 m c X V v d D s s J n F 1 b 3 Q 7 U 2 V j d G l v b j E v b 2 N 0 L 0 F 1 d G 9 S Z W 1 v d m V k Q 2 9 s d W 1 u c z E u e 0 N h d G V n b 3 J 5 I C w 5 f S Z x d W 9 0 O y w m c X V v d D t T Z W N 0 a W 9 u M S 9 v Y 3 Q v Q X V 0 b 1 J l b W 9 2 Z W R D b 2 x 1 b W 5 z M S 5 7 Q m F y I E N v Z G U g L D E w f S Z x d W 9 0 O y w m c X V v d D t T Z W N 0 a W 9 u M S 9 v Y 3 Q v Q X V 0 b 1 J l b W 9 2 Z W R D b 2 x 1 b W 5 z M S 5 7 U m F 0 Z S A s M T F 9 J n F 1 b 3 Q 7 L C Z x d W 9 0 O 1 N l Y 3 R p b 2 4 x L 2 9 j d C 9 B d X R v U m V t b 3 Z l Z E N v b H V t b n M x L n t Q d X J p d H k g L D E y f S Z x d W 9 0 O y w m c X V v d D t T Z W N 0 a W 9 u M S 9 v Y 3 Q v Q X V 0 b 1 J l b W 9 2 Z W R D b 2 x 1 b W 5 z M S 5 7 T m V 0 I F d 0 I C w x M 3 0 m c X V v d D s s J n F 1 b 3 Q 7 U 2 V j d G l v b j E v b 2 N 0 L 0 F 1 d G 9 S Z W 1 v d m V k Q 2 9 s d W 1 u c z E u e 0 Z p b m U g V 3 Q g L D E 0 f S Z x d W 9 0 O y w m c X V v d D t T Z W N 0 a W 9 u M S 9 v Y 3 Q v Q X V 0 b 1 J l b W 9 2 Z W R D b 2 x 1 b W 5 z M S 5 7 T G F i b 3 V y I E N o Y X J n Z X M g L D E 1 f S Z x d W 9 0 O y w m c X V v d D t T Z W N 0 a W 9 u M S 9 v Y 3 Q v Q X V 0 b 1 J l b W 9 2 Z W R D b 2 x 1 b W 5 z M S 5 7 T 3 R o Z X I g Q 2 h h c m d l c y A s M T Z 9 J n F 1 b 3 Q 7 L C Z x d W 9 0 O 1 N l Y 3 R p b 2 4 x L 2 9 j d C 9 B d X R v U m V t b 3 Z l Z E N v b H V t b n M x L n t X Y X N 0 Y W d l I E F t b 3 V u d C A s M T d 9 J n F 1 b 3 Q 7 L C Z x d W 9 0 O 1 N l Y 3 R p b 2 4 x L 2 9 j d C 9 B d X R v U m V t b 3 Z l Z E N v b H V t b n M x L n t U b 3 R h b C B T Z X J 2 a W N l I E M g L D E 4 f S Z x d W 9 0 O y w m c X V v d D t T Z W N 0 a W 9 u M S 9 v Y 3 Q v Q X V 0 b 1 J l b W 9 2 Z W R D b 2 x 1 b W 5 z M S 5 7 Q 2 9 s b 3 V y I F N 0 b 2 5 l I E F t I C w x O X 0 m c X V v d D s s J n F 1 b 3 Q 7 U 2 V j d G l v b j E v b 2 N 0 L 0 F 1 d G 9 S Z W 1 v d m V k Q 2 9 s d W 1 u c z E u e 1 N 0 b 2 5 l I F d 0 I C w y M H 0 m c X V v d D s s J n F 1 b 3 Q 7 U 2 V j d G l v b j E v b 2 N 0 L 0 F 1 d G 9 S Z W 1 v d m V k Q 2 9 s d W 1 u c z E u e 1 N 0 b 2 5 l I E F t b 3 V u d C A s M j F 9 J n F 1 b 3 Q 7 L C Z x d W 9 0 O 1 N l Y 3 R p b 2 4 x L 2 9 j d C 9 B d X R v U m V t b 3 Z l Z E N v b H V t b n M x L n t E a W F t b 2 5 k I F d l a W d o d C A g L D I y f S Z x d W 9 0 O y w m c X V v d D t T Z W N 0 a W 9 u M S 9 v Y 3 Q v Q X V 0 b 1 J l b W 9 2 Z W R D b 2 x 1 b W 5 z M S 5 7 R G l h b W 9 u Z C B B b W 9 1 b n Q g L D I z f S Z x d W 9 0 O y w m c X V v d D t T Z W N 0 a W 9 u M S 9 v Y 3 Q v Q X V 0 b 1 J l b W 9 2 Z W R D b 2 x 1 b W 5 z M S 5 7 Q W 1 v d W 5 0 I C w y N H 0 m c X V v d D s s J n F 1 b 3 Q 7 U 2 V j d G l v b j E v b 2 N 0 L 0 F 1 d G 9 S Z W 1 v d m V k Q 2 9 s d W 1 u c z E u e 0 d y b 3 N z I E F t b 3 V u d C A s M j V 9 J n F 1 b 3 Q 7 L C Z x d W 9 0 O 1 N l Y 3 R p b 2 4 x L 2 9 j d C 9 B d X R v U m V t b 3 Z l Z E N v b H V t b n M x L n t H c 3 Q g L D I 2 f S Z x d W 9 0 O y w m c X V v d D t T Z W N 0 a W 9 u M S 9 v Y 3 Q v Q X V 0 b 1 J l b W 9 2 Z W R D b 2 x 1 b W 5 z M S 5 7 R 3 N 0 c G V y Y 2 V u d G F n Z S A s M j d 9 J n F 1 b 3 Q 7 L C Z x d W 9 0 O 1 N l Y 3 R p b 2 4 x L 2 9 j d C 9 B d X R v U m V t b 3 Z l Z E N v b H V t b n M x L n t U e X B l I C w y O H 0 m c X V v d D s s J n F 1 b 3 Q 7 U 2 V j d G l v b j E v b 2 N 0 L 0 F 1 d G 9 S Z W 1 v d m V k Q 2 9 s d W 1 u c z E u e 1 N j a G V t Z S B C b 2 5 1 c y A s M j l 9 J n F 1 b 3 Q 7 L C Z x d W 9 0 O 1 N l Y 3 R p b 2 4 x L 2 9 j d C 9 B d X R v U m V t b 3 Z l Z E N v b H V t b n M x L n t T Y W x l c 2 1 h b i A s M z B 9 J n F 1 b 3 Q 7 L C Z x d W 9 0 O 1 N l Y 3 R p b 2 4 x L 2 9 j d C 9 B d X R v U m V t b 3 Z l Z E N v b H V t b n M x L n t N b 2 J p b G U g T m 8 g L D M x f S Z x d W 9 0 O y w m c X V v d D t T Z W N 0 a W 9 u M S 9 v Y 3 Q v Q X V 0 b 1 J l b W 9 2 Z W R D b 2 x 1 b W 5 z M S 5 7 U G N z I C w z M n 0 m c X V v d D s s J n F 1 b 3 Q 7 U 2 V j d G l v b j E v b 2 N 0 L 0 F 1 d G 9 S Z W 1 v d m V k Q 2 9 s d W 1 u c z E u e 0 V t c G x v e W V l b m F t Z S A s M z N 9 J n F 1 b 3 Q 7 L C Z x d W 9 0 O 1 N l Y 3 R p b 2 4 x L 2 9 j d C 9 B d X R v U m V t b 3 Z l Z E N v b H V t b n M x L n t Q a W 5 j b 2 R l I C w z N H 0 m c X V v d D s s J n F 1 b 3 Q 7 U 2 V j d G l v b j E v b 2 N 0 L 0 F 1 d G 9 S Z W 1 v d m V k Q 2 9 s d W 1 u c z E u e 0 1 v Z G U g L D M 1 f S Z x d W 9 0 O y w m c X V v d D t T Z W N 0 a W 9 u M S 9 v Y 3 Q v Q X V 0 b 1 J l b W 9 2 Z W R D b 2 x 1 b W 5 z M S 5 7 Q W R k c m V z c z E g L D M 2 f S Z x d W 9 0 O y w m c X V v d D t T Z W N 0 a W 9 u M S 9 v Y 3 Q v Q X V 0 b 1 J l b W 9 2 Z W R D b 2 x 1 b W 5 z M S 5 7 Q 2 F z a G l l c i A s M z d 9 J n F 1 b 3 Q 7 L C Z x d W 9 0 O 1 N l Y 3 R p b 2 4 x L 2 9 j d C 9 B d X R v U m V t b 3 Z l Z E N v b H V t b n M x L n t C a X J 0 a G R h d G U g L D M 4 f S Z x d W 9 0 O y w m c X V v d D t T Z W N 0 a W 9 u M S 9 v Y 3 Q v Q X V 0 b 1 J l b W 9 2 Z W R D b 2 x 1 b W 5 z M S 5 7 T 2 Z m Z X I g L D M 5 f S Z x d W 9 0 O y w m c X V v d D t T Z W N 0 a W 9 u M S 9 v Y 3 Q v Q X V 0 b 1 J l b W 9 2 Z W R D b 2 x 1 b W 5 z M S 5 7 V 2 V p Z 2 h 0 I F J h b m d l I C w 0 M H 0 m c X V v d D s s J n F 1 b 3 Q 7 U 2 V j d G l v b j E v b 2 N 0 L 0 F 1 d G 9 S Z W 1 v d m V k Q 2 9 s d W 1 u c z E u e 0 x h Y m V s a W 5 n I E R h d G U g L D Q x f S Z x d W 9 0 O y w m c X V v d D t T Z W N 0 a W 9 u M S 9 v Y 3 Q v Q X V 0 b 1 J l b W 9 2 Z W R D b 2 x 1 b W 5 z M S 5 7 T m F y c m F 0 a W 9 u I C w 0 M n 0 m c X V v d D s s J n F 1 b 3 Q 7 U 2 V j d G l v b j E v b 2 N 0 L 0 F 1 d G 9 S Z W 1 v d m V k Q 2 9 s d W 1 u c z E u e 0 F n Z W l u Z y w 0 M 3 0 m c X V v d D s s J n F 1 b 3 Q 7 U 2 V j d G l v b j E v b 2 N 0 L 0 F 1 d G 9 S Z W 1 v d m V k Q 2 9 s d W 1 u c z E u e 3 N s Y W I s N D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E Y X R l I C Z x d W 9 0 O y w m c X V v d D t B Z H Z h b m N l I E F k a i 4 g J n F 1 b 3 Q 7 L C Z x d W 9 0 O 0 R v Y y B O b y A m c X V v d D s s J n F 1 b 3 Q 7 Q n J h b m N o I E 5 h b W U g J n F 1 b 3 Q 7 L C Z x d W 9 0 O 0 R v Y 3 V t Z W 5 0 I E 1 h c 3 R l c i A m c X V v d D s s J n F 1 b 3 Q 7 Q W N j b 3 V u d G l u Z 2 d y b 3 V w I C Z x d W 9 0 O y w m c X V v d D t D b G F z c 2 l m a W N h d G l v b m c g J n F 1 b 3 Q 7 L C Z x d W 9 0 O 0 N 1 c 3 R v b W V y I C Z x d W 9 0 O y w m c X V v d D t J d G V t I C Z x d W 9 0 O y w m c X V v d D t D Y X R l Z 2 9 y e S A m c X V v d D s s J n F 1 b 3 Q 7 Q m F y I E N v Z G U g J n F 1 b 3 Q 7 L C Z x d W 9 0 O 1 J h d G U g J n F 1 b 3 Q 7 L C Z x d W 9 0 O 1 B 1 c m l 0 e S A m c X V v d D s s J n F 1 b 3 Q 7 T m V 0 I F d 0 I C Z x d W 9 0 O y w m c X V v d D t G a W 5 l I F d 0 I C Z x d W 9 0 O y w m c X V v d D t M Y W J v d X I g Q 2 h h c m d l c y A m c X V v d D s s J n F 1 b 3 Q 7 T 3 R o Z X I g Q 2 h h c m d l c y A m c X V v d D s s J n F 1 b 3 Q 7 V 2 F z d G F n Z S B B b W 9 1 b n Q g J n F 1 b 3 Q 7 L C Z x d W 9 0 O 1 R v d G F s I F N l c n Z p Y 2 U g Q y A m c X V v d D s s J n F 1 b 3 Q 7 Q 2 9 s b 3 V y I F N 0 b 2 5 l I E F t I C Z x d W 9 0 O y w m c X V v d D t T d G 9 u Z S B X d C A m c X V v d D s s J n F 1 b 3 Q 7 U 3 R v b m U g Q W 1 v d W 5 0 I C Z x d W 9 0 O y w m c X V v d D t E a W F t b 2 5 k I F d l a W d o d C A g J n F 1 b 3 Q 7 L C Z x d W 9 0 O 0 R p Y W 1 v b m Q g Q W 1 v d W 5 0 I C Z x d W 9 0 O y w m c X V v d D t B b W 9 1 b n Q g J n F 1 b 3 Q 7 L C Z x d W 9 0 O 0 d y b 3 N z I E F t b 3 V u d C A m c X V v d D s s J n F 1 b 3 Q 7 R 3 N 0 I C Z x d W 9 0 O y w m c X V v d D t H c 3 R w Z X J j Z W 5 0 Y W d l I C Z x d W 9 0 O y w m c X V v d D t U e X B l I C Z x d W 9 0 O y w m c X V v d D t T Y 2 h l b W U g Q m 9 u d X M g J n F 1 b 3 Q 7 L C Z x d W 9 0 O 1 N h b G V z b W F u I C Z x d W 9 0 O y w m c X V v d D t N b 2 J p b G U g T m 8 g J n F 1 b 3 Q 7 L C Z x d W 9 0 O 1 B j c y A m c X V v d D s s J n F 1 b 3 Q 7 R W 1 w b G 9 5 Z W V u Y W 1 l I C Z x d W 9 0 O y w m c X V v d D t Q a W 5 j b 2 R l I C Z x d W 9 0 O y w m c X V v d D t N b 2 R l I C Z x d W 9 0 O y w m c X V v d D t B Z G R y Z X N z M S A m c X V v d D s s J n F 1 b 3 Q 7 Q 2 F z a G l l c i A m c X V v d D s s J n F 1 b 3 Q 7 Q m l y d G h k Y X R l I C Z x d W 9 0 O y w m c X V v d D t P Z m Z l c i A m c X V v d D s s J n F 1 b 3 Q 7 V 2 V p Z 2 h 0 I F J h b m d l I C Z x d W 9 0 O y w m c X V v d D t M Y W J l b G l u Z y B E Y X R l I C Z x d W 9 0 O y w m c X V v d D t O Y X J y Y X R p b 2 4 g J n F 1 b 3 Q 7 L C Z x d W 9 0 O 0 F n Z W l u Z y Z x d W 9 0 O y w m c X V v d D t z b G F i J n F 1 b 3 Q 7 X S I g L z 4 8 R W 5 0 c n k g V H l w Z T 0 i R m l s b E N v b H V t b l R 5 c G V z I i B W Y W x 1 Z T 0 i c 0 N R T U d C Z 1 l H Q m d Z R 0 J n W U Z C U V V G Q X d N R E F 3 T U R B d 0 1 E Q l F V R k F 3 W U R C Z 0 1 E Q m d N R 0 J n W U p B d 1 l K Q m d N R y I g L z 4 8 R W 5 0 c n k g V H l w Z T 0 i R m l s b E x h c 3 R V c G R h d G V k I i B W Y W x 1 Z T 0 i Z D I w M j M t M T A t M j F U M D Y 6 N D M 6 M T Q u M T k z M D k y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O D g y I i A v P j x F b n R y e S B U e X B l P S J B Z G R l Z F R v R G F 0 Y U 1 v Z G V s I i B W Y W x 1 Z T 0 i b D A i I C 8 + P E V u d H J 5 I F R 5 c G U 9 I l F 1 Z X J 5 S U Q i I F Z h b H V l P S J z Y z g 4 Z G Q 1 Z T g t N 2 Y 4 N i 0 0 M z Q z L W J k N z U t Y z h l M j c 5 Y z c x N G N j I i A v P j w v U 3 R h Y m x l R W 5 0 c m l l c z 4 8 L 0 l 0 Z W 0 + P E l 0 Z W 0 + P E l 0 Z W 1 M b 2 N h d G l v b j 4 8 S X R l b V R 5 c G U + R m 9 y b X V s Y T w v S X R l b V R 5 c G U + P E l 0 Z W 1 Q Y X R o P l N l Y 3 R p b 2 4 x L 2 9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Y 3 Q v b 2 N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j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j d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Q 2 9 s d W 1 u V H l w Z X M i I F Z h b H V l P S J z Q 1 F N R 0 J n W U d C Z 1 l H Q m d Z R k J R V U Z B d 0 1 E Q X d N R E F 3 T U R C U V V G Q X d Z R E J n T U R C Z 0 1 H Q m d Z S k F 3 W U p C Z 0 1 H I i A v P j x F b n R y e S B U e X B l P S J G a W x s T G F z d F V w Z G F 0 Z W Q i I F Z h b H V l P S J k M j A y M y 0 x M C 0 z M F Q w N z o x M D o z O C 4 3 N T M w O T Q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U X V l c n l J R C I g V m F s d W U 9 I n M w Z D B m Y z U 4 Y S 1 h Z j B l L T Q 3 O D A t O D Z m Z i 1 m M T l i Y j M 1 N j A y N m I i I C 8 + P E V u d H J 5 I F R 5 c G U 9 I k Z p b G x D b 2 x 1 b W 5 O Y W 1 l c y I g V m F s d W U 9 I n N b J n F 1 b 3 Q 7 R G F 0 Z S A m c X V v d D s s J n F 1 b 3 Q 7 Q W R 2 Y W 5 j Z S B B Z G o u I C Z x d W 9 0 O y w m c X V v d D t E b 2 M g T m 8 g J n F 1 b 3 Q 7 L C Z x d W 9 0 O 0 J y Y W 5 j a C B O Y W 1 l I C Z x d W 9 0 O y w m c X V v d D t E b 2 N 1 b W V u d C B N Y X N 0 Z X I g J n F 1 b 3 Q 7 L C Z x d W 9 0 O 0 F j Y 2 9 1 b n R p b m d n c m 9 1 c C A m c X V v d D s s J n F 1 b 3 Q 7 Q 2 x h c 3 N p Z m l j Y X R p b 2 5 n I C Z x d W 9 0 O y w m c X V v d D t D d X N 0 b 2 1 l c i A m c X V v d D s s J n F 1 b 3 Q 7 S X R l b S A m c X V v d D s s J n F 1 b 3 Q 7 Q 2 F 0 Z W d v c n k g J n F 1 b 3 Q 7 L C Z x d W 9 0 O 0 J h c i B D b 2 R l I C Z x d W 9 0 O y w m c X V v d D t S Y X R l I C Z x d W 9 0 O y w m c X V v d D t Q d X J p d H k g J n F 1 b 3 Q 7 L C Z x d W 9 0 O 0 5 l d C B X d C A m c X V v d D s s J n F 1 b 3 Q 7 R m l u Z S B X d C A m c X V v d D s s J n F 1 b 3 Q 7 T G F i b 3 V y I E N o Y X J n Z X M g J n F 1 b 3 Q 7 L C Z x d W 9 0 O 0 9 0 a G V y I E N o Y X J n Z X M g J n F 1 b 3 Q 7 L C Z x d W 9 0 O 1 d h c 3 R h Z 2 U g Q W 1 v d W 5 0 I C Z x d W 9 0 O y w m c X V v d D t U b 3 R h b C B T Z X J 2 a W N l I E M g J n F 1 b 3 Q 7 L C Z x d W 9 0 O 0 N v b G 9 1 c i B T d G 9 u Z S B B b S A m c X V v d D s s J n F 1 b 3 Q 7 U 3 R v b m U g V 3 Q g J n F 1 b 3 Q 7 L C Z x d W 9 0 O 1 N 0 b 2 5 l I E F t b 3 V u d C A m c X V v d D s s J n F 1 b 3 Q 7 R G l h b W 9 u Z C B X Z W l n a H Q g I C Z x d W 9 0 O y w m c X V v d D t E a W F t b 2 5 k I E F t b 3 V u d C A m c X V v d D s s J n F 1 b 3 Q 7 Q W 1 v d W 5 0 I C Z x d W 9 0 O y w m c X V v d D t H c m 9 z c y B B b W 9 1 b n Q g J n F 1 b 3 Q 7 L C Z x d W 9 0 O 0 d z d C A m c X V v d D s s J n F 1 b 3 Q 7 R 3 N 0 c G V y Y 2 V u d G F n Z S A m c X V v d D s s J n F 1 b 3 Q 7 V H l w Z S A m c X V v d D s s J n F 1 b 3 Q 7 U 2 N o Z W 1 l I E J v b n V z I C Z x d W 9 0 O y w m c X V v d D t T Y W x l c 2 1 h b i A m c X V v d D s s J n F 1 b 3 Q 7 T W 9 i a W x l I E 5 v I C Z x d W 9 0 O y w m c X V v d D t Q Y 3 M g J n F 1 b 3 Q 7 L C Z x d W 9 0 O 0 V t c G x v e W V l b m F t Z S A m c X V v d D s s J n F 1 b 3 Q 7 U G l u Y 2 9 k Z S A m c X V v d D s s J n F 1 b 3 Q 7 T W 9 k Z S A m c X V v d D s s J n F 1 b 3 Q 7 Q W R k c m V z c z E g J n F 1 b 3 Q 7 L C Z x d W 9 0 O 0 N h c 2 h p Z X I g J n F 1 b 3 Q 7 L C Z x d W 9 0 O 0 J p c n R o Z G F 0 Z S A m c X V v d D s s J n F 1 b 3 Q 7 T 2 Z m Z X I g J n F 1 b 3 Q 7 L C Z x d W 9 0 O 1 d l a W d o d C B S Y W 5 n Z S A m c X V v d D s s J n F 1 b 3 Q 7 T G F i Z W x p b m c g R G F 0 Z S A m c X V v d D s s J n F 1 b 3 Q 7 T m F y c m F 0 a W 9 u I C Z x d W 9 0 O y w m c X V v d D t B Z 2 V p b m c m c X V v d D s s J n F 1 b 3 Q 7 c 2 x h Y i Z x d W 9 0 O 1 0 i I C 8 + P E V u d H J 5 I F R 5 c G U 9 I k F k Z G V k V G 9 E Y X R h T W 9 k Z W w i I F Z h b H V l P S J s M C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2 N 0 I C g y K S 9 B d X R v U m V t b 3 Z l Z E N v b H V t b n M x L n t E Y X R l I C w w f S Z x d W 9 0 O y w m c X V v d D t T Z W N 0 a W 9 u M S 9 v Y 3 Q g K D I p L 0 F 1 d G 9 S Z W 1 v d m V k Q 2 9 s d W 1 u c z E u e 0 F k d m F u Y 2 U g Q W R q L i A s M X 0 m c X V v d D s s J n F 1 b 3 Q 7 U 2 V j d G l v b j E v b 2 N 0 I C g y K S 9 B d X R v U m V t b 3 Z l Z E N v b H V t b n M x L n t E b 2 M g T m 8 g L D J 9 J n F 1 b 3 Q 7 L C Z x d W 9 0 O 1 N l Y 3 R p b 2 4 x L 2 9 j d C A o M i k v Q X V 0 b 1 J l b W 9 2 Z W R D b 2 x 1 b W 5 z M S 5 7 Q n J h b m N o I E 5 h b W U g L D N 9 J n F 1 b 3 Q 7 L C Z x d W 9 0 O 1 N l Y 3 R p b 2 4 x L 2 9 j d C A o M i k v Q X V 0 b 1 J l b W 9 2 Z W R D b 2 x 1 b W 5 z M S 5 7 R G 9 j d W 1 l b n Q g T W F z d G V y I C w 0 f S Z x d W 9 0 O y w m c X V v d D t T Z W N 0 a W 9 u M S 9 v Y 3 Q g K D I p L 0 F 1 d G 9 S Z W 1 v d m V k Q 2 9 s d W 1 u c z E u e 0 F j Y 2 9 1 b n R p b m d n c m 9 1 c C A s N X 0 m c X V v d D s s J n F 1 b 3 Q 7 U 2 V j d G l v b j E v b 2 N 0 I C g y K S 9 B d X R v U m V t b 3 Z l Z E N v b H V t b n M x L n t D b G F z c 2 l m a W N h d G l v b m c g L D Z 9 J n F 1 b 3 Q 7 L C Z x d W 9 0 O 1 N l Y 3 R p b 2 4 x L 2 9 j d C A o M i k v Q X V 0 b 1 J l b W 9 2 Z W R D b 2 x 1 b W 5 z M S 5 7 Q 3 V z d G 9 t Z X I g L D d 9 J n F 1 b 3 Q 7 L C Z x d W 9 0 O 1 N l Y 3 R p b 2 4 x L 2 9 j d C A o M i k v Q X V 0 b 1 J l b W 9 2 Z W R D b 2 x 1 b W 5 z M S 5 7 S X R l b S A s O H 0 m c X V v d D s s J n F 1 b 3 Q 7 U 2 V j d G l v b j E v b 2 N 0 I C g y K S 9 B d X R v U m V t b 3 Z l Z E N v b H V t b n M x L n t D Y X R l Z 2 9 y e S A s O X 0 m c X V v d D s s J n F 1 b 3 Q 7 U 2 V j d G l v b j E v b 2 N 0 I C g y K S 9 B d X R v U m V t b 3 Z l Z E N v b H V t b n M x L n t C Y X I g Q 2 9 k Z S A s M T B 9 J n F 1 b 3 Q 7 L C Z x d W 9 0 O 1 N l Y 3 R p b 2 4 x L 2 9 j d C A o M i k v Q X V 0 b 1 J l b W 9 2 Z W R D b 2 x 1 b W 5 z M S 5 7 U m F 0 Z S A s M T F 9 J n F 1 b 3 Q 7 L C Z x d W 9 0 O 1 N l Y 3 R p b 2 4 x L 2 9 j d C A o M i k v Q X V 0 b 1 J l b W 9 2 Z W R D b 2 x 1 b W 5 z M S 5 7 U H V y a X R 5 I C w x M n 0 m c X V v d D s s J n F 1 b 3 Q 7 U 2 V j d G l v b j E v b 2 N 0 I C g y K S 9 B d X R v U m V t b 3 Z l Z E N v b H V t b n M x L n t O Z X Q g V 3 Q g L D E z f S Z x d W 9 0 O y w m c X V v d D t T Z W N 0 a W 9 u M S 9 v Y 3 Q g K D I p L 0 F 1 d G 9 S Z W 1 v d m V k Q 2 9 s d W 1 u c z E u e 0 Z p b m U g V 3 Q g L D E 0 f S Z x d W 9 0 O y w m c X V v d D t T Z W N 0 a W 9 u M S 9 v Y 3 Q g K D I p L 0 F 1 d G 9 S Z W 1 v d m V k Q 2 9 s d W 1 u c z E u e 0 x h Y m 9 1 c i B D a G F y Z 2 V z I C w x N X 0 m c X V v d D s s J n F 1 b 3 Q 7 U 2 V j d G l v b j E v b 2 N 0 I C g y K S 9 B d X R v U m V t b 3 Z l Z E N v b H V t b n M x L n t P d G h l c i B D a G F y Z 2 V z I C w x N n 0 m c X V v d D s s J n F 1 b 3 Q 7 U 2 V j d G l v b j E v b 2 N 0 I C g y K S 9 B d X R v U m V t b 3 Z l Z E N v b H V t b n M x L n t X Y X N 0 Y W d l I E F t b 3 V u d C A s M T d 9 J n F 1 b 3 Q 7 L C Z x d W 9 0 O 1 N l Y 3 R p b 2 4 x L 2 9 j d C A o M i k v Q X V 0 b 1 J l b W 9 2 Z W R D b 2 x 1 b W 5 z M S 5 7 V G 9 0 Y W w g U 2 V y d m l j Z S B D I C w x O H 0 m c X V v d D s s J n F 1 b 3 Q 7 U 2 V j d G l v b j E v b 2 N 0 I C g y K S 9 B d X R v U m V t b 3 Z l Z E N v b H V t b n M x L n t D b 2 x v d X I g U 3 R v b m U g Q W 0 g L D E 5 f S Z x d W 9 0 O y w m c X V v d D t T Z W N 0 a W 9 u M S 9 v Y 3 Q g K D I p L 0 F 1 d G 9 S Z W 1 v d m V k Q 2 9 s d W 1 u c z E u e 1 N 0 b 2 5 l I F d 0 I C w y M H 0 m c X V v d D s s J n F 1 b 3 Q 7 U 2 V j d G l v b j E v b 2 N 0 I C g y K S 9 B d X R v U m V t b 3 Z l Z E N v b H V t b n M x L n t T d G 9 u Z S B B b W 9 1 b n Q g L D I x f S Z x d W 9 0 O y w m c X V v d D t T Z W N 0 a W 9 u M S 9 v Y 3 Q g K D I p L 0 F 1 d G 9 S Z W 1 v d m V k Q 2 9 s d W 1 u c z E u e 0 R p Y W 1 v b m Q g V 2 V p Z 2 h 0 I C A s M j J 9 J n F 1 b 3 Q 7 L C Z x d W 9 0 O 1 N l Y 3 R p b 2 4 x L 2 9 j d C A o M i k v Q X V 0 b 1 J l b W 9 2 Z W R D b 2 x 1 b W 5 z M S 5 7 R G l h b W 9 u Z C B B b W 9 1 b n Q g L D I z f S Z x d W 9 0 O y w m c X V v d D t T Z W N 0 a W 9 u M S 9 v Y 3 Q g K D I p L 0 F 1 d G 9 S Z W 1 v d m V k Q 2 9 s d W 1 u c z E u e 0 F t b 3 V u d C A s M j R 9 J n F 1 b 3 Q 7 L C Z x d W 9 0 O 1 N l Y 3 R p b 2 4 x L 2 9 j d C A o M i k v Q X V 0 b 1 J l b W 9 2 Z W R D b 2 x 1 b W 5 z M S 5 7 R 3 J v c 3 M g Q W 1 v d W 5 0 I C w y N X 0 m c X V v d D s s J n F 1 b 3 Q 7 U 2 V j d G l v b j E v b 2 N 0 I C g y K S 9 B d X R v U m V t b 3 Z l Z E N v b H V t b n M x L n t H c 3 Q g L D I 2 f S Z x d W 9 0 O y w m c X V v d D t T Z W N 0 a W 9 u M S 9 v Y 3 Q g K D I p L 0 F 1 d G 9 S Z W 1 v d m V k Q 2 9 s d W 1 u c z E u e 0 d z d H B l c m N l b n R h Z 2 U g L D I 3 f S Z x d W 9 0 O y w m c X V v d D t T Z W N 0 a W 9 u M S 9 v Y 3 Q g K D I p L 0 F 1 d G 9 S Z W 1 v d m V k Q 2 9 s d W 1 u c z E u e 1 R 5 c G U g L D I 4 f S Z x d W 9 0 O y w m c X V v d D t T Z W N 0 a W 9 u M S 9 v Y 3 Q g K D I p L 0 F 1 d G 9 S Z W 1 v d m V k Q 2 9 s d W 1 u c z E u e 1 N j a G V t Z S B C b 2 5 1 c y A s M j l 9 J n F 1 b 3 Q 7 L C Z x d W 9 0 O 1 N l Y 3 R p b 2 4 x L 2 9 j d C A o M i k v Q X V 0 b 1 J l b W 9 2 Z W R D b 2 x 1 b W 5 z M S 5 7 U 2 F s Z X N t Y W 4 g L D M w f S Z x d W 9 0 O y w m c X V v d D t T Z W N 0 a W 9 u M S 9 v Y 3 Q g K D I p L 0 F 1 d G 9 S Z W 1 v d m V k Q 2 9 s d W 1 u c z E u e 0 1 v Y m l s Z S B O b y A s M z F 9 J n F 1 b 3 Q 7 L C Z x d W 9 0 O 1 N l Y 3 R p b 2 4 x L 2 9 j d C A o M i k v Q X V 0 b 1 J l b W 9 2 Z W R D b 2 x 1 b W 5 z M S 5 7 U G N z I C w z M n 0 m c X V v d D s s J n F 1 b 3 Q 7 U 2 V j d G l v b j E v b 2 N 0 I C g y K S 9 B d X R v U m V t b 3 Z l Z E N v b H V t b n M x L n t F b X B s b 3 l l Z W 5 h b W U g L D M z f S Z x d W 9 0 O y w m c X V v d D t T Z W N 0 a W 9 u M S 9 v Y 3 Q g K D I p L 0 F 1 d G 9 S Z W 1 v d m V k Q 2 9 s d W 1 u c z E u e 1 B p b m N v Z G U g L D M 0 f S Z x d W 9 0 O y w m c X V v d D t T Z W N 0 a W 9 u M S 9 v Y 3 Q g K D I p L 0 F 1 d G 9 S Z W 1 v d m V k Q 2 9 s d W 1 u c z E u e 0 1 v Z G U g L D M 1 f S Z x d W 9 0 O y w m c X V v d D t T Z W N 0 a W 9 u M S 9 v Y 3 Q g K D I p L 0 F 1 d G 9 S Z W 1 v d m V k Q 2 9 s d W 1 u c z E u e 0 F k Z H J l c 3 M x I C w z N n 0 m c X V v d D s s J n F 1 b 3 Q 7 U 2 V j d G l v b j E v b 2 N 0 I C g y K S 9 B d X R v U m V t b 3 Z l Z E N v b H V t b n M x L n t D Y X N o a W V y I C w z N 3 0 m c X V v d D s s J n F 1 b 3 Q 7 U 2 V j d G l v b j E v b 2 N 0 I C g y K S 9 B d X R v U m V t b 3 Z l Z E N v b H V t b n M x L n t C a X J 0 a G R h d G U g L D M 4 f S Z x d W 9 0 O y w m c X V v d D t T Z W N 0 a W 9 u M S 9 v Y 3 Q g K D I p L 0 F 1 d G 9 S Z W 1 v d m V k Q 2 9 s d W 1 u c z E u e 0 9 m Z m V y I C w z O X 0 m c X V v d D s s J n F 1 b 3 Q 7 U 2 V j d G l v b j E v b 2 N 0 I C g y K S 9 B d X R v U m V t b 3 Z l Z E N v b H V t b n M x L n t X Z W l n a H Q g U m F u Z 2 U g L D Q w f S Z x d W 9 0 O y w m c X V v d D t T Z W N 0 a W 9 u M S 9 v Y 3 Q g K D I p L 0 F 1 d G 9 S Z W 1 v d m V k Q 2 9 s d W 1 u c z E u e 0 x h Y m V s a W 5 n I E R h d G U g L D Q x f S Z x d W 9 0 O y w m c X V v d D t T Z W N 0 a W 9 u M S 9 v Y 3 Q g K D I p L 0 F 1 d G 9 S Z W 1 v d m V k Q 2 9 s d W 1 u c z E u e 0 5 h c n J h d G l v b i A s N D J 9 J n F 1 b 3 Q 7 L C Z x d W 9 0 O 1 N l Y 3 R p b 2 4 x L 2 9 j d C A o M i k v Q X V 0 b 1 J l b W 9 2 Z W R D b 2 x 1 b W 5 z M S 5 7 Q W d l a W 5 n L D Q z f S Z x d W 9 0 O y w m c X V v d D t T Z W N 0 a W 9 u M S 9 v Y 3 Q g K D I p L 0 F 1 d G 9 S Z W 1 v d m V k Q 2 9 s d W 1 u c z E u e 3 N s Y W I s N D R 9 J n F 1 b 3 Q 7 X S w m c X V v d D t D b 2 x 1 b W 5 D b 3 V u d C Z x d W 9 0 O z o 0 N S w m c X V v d D t L Z X l D b 2 x 1 b W 5 O Y W 1 l c y Z x d W 9 0 O z p b X S w m c X V v d D t D b 2 x 1 b W 5 J Z G V u d G l 0 a W V z J n F 1 b 3 Q 7 O l s m c X V v d D t T Z W N 0 a W 9 u M S 9 v Y 3 Q g K D I p L 0 F 1 d G 9 S Z W 1 v d m V k Q 2 9 s d W 1 u c z E u e 0 R h d G U g L D B 9 J n F 1 b 3 Q 7 L C Z x d W 9 0 O 1 N l Y 3 R p b 2 4 x L 2 9 j d C A o M i k v Q X V 0 b 1 J l b W 9 2 Z W R D b 2 x 1 b W 5 z M S 5 7 Q W R 2 Y W 5 j Z S B B Z G o u I C w x f S Z x d W 9 0 O y w m c X V v d D t T Z W N 0 a W 9 u M S 9 v Y 3 Q g K D I p L 0 F 1 d G 9 S Z W 1 v d m V k Q 2 9 s d W 1 u c z E u e 0 R v Y y B O b y A s M n 0 m c X V v d D s s J n F 1 b 3 Q 7 U 2 V j d G l v b j E v b 2 N 0 I C g y K S 9 B d X R v U m V t b 3 Z l Z E N v b H V t b n M x L n t C c m F u Y 2 g g T m F t Z S A s M 3 0 m c X V v d D s s J n F 1 b 3 Q 7 U 2 V j d G l v b j E v b 2 N 0 I C g y K S 9 B d X R v U m V t b 3 Z l Z E N v b H V t b n M x L n t E b 2 N 1 b W V u d C B N Y X N 0 Z X I g L D R 9 J n F 1 b 3 Q 7 L C Z x d W 9 0 O 1 N l Y 3 R p b 2 4 x L 2 9 j d C A o M i k v Q X V 0 b 1 J l b W 9 2 Z W R D b 2 x 1 b W 5 z M S 5 7 Q W N j b 3 V u d G l u Z 2 d y b 3 V w I C w 1 f S Z x d W 9 0 O y w m c X V v d D t T Z W N 0 a W 9 u M S 9 v Y 3 Q g K D I p L 0 F 1 d G 9 S Z W 1 v d m V k Q 2 9 s d W 1 u c z E u e 0 N s Y X N z a W Z p Y 2 F 0 a W 9 u Z y A s N n 0 m c X V v d D s s J n F 1 b 3 Q 7 U 2 V j d G l v b j E v b 2 N 0 I C g y K S 9 B d X R v U m V t b 3 Z l Z E N v b H V t b n M x L n t D d X N 0 b 2 1 l c i A s N 3 0 m c X V v d D s s J n F 1 b 3 Q 7 U 2 V j d G l v b j E v b 2 N 0 I C g y K S 9 B d X R v U m V t b 3 Z l Z E N v b H V t b n M x L n t J d G V t I C w 4 f S Z x d W 9 0 O y w m c X V v d D t T Z W N 0 a W 9 u M S 9 v Y 3 Q g K D I p L 0 F 1 d G 9 S Z W 1 v d m V k Q 2 9 s d W 1 u c z E u e 0 N h d G V n b 3 J 5 I C w 5 f S Z x d W 9 0 O y w m c X V v d D t T Z W N 0 a W 9 u M S 9 v Y 3 Q g K D I p L 0 F 1 d G 9 S Z W 1 v d m V k Q 2 9 s d W 1 u c z E u e 0 J h c i B D b 2 R l I C w x M H 0 m c X V v d D s s J n F 1 b 3 Q 7 U 2 V j d G l v b j E v b 2 N 0 I C g y K S 9 B d X R v U m V t b 3 Z l Z E N v b H V t b n M x L n t S Y X R l I C w x M X 0 m c X V v d D s s J n F 1 b 3 Q 7 U 2 V j d G l v b j E v b 2 N 0 I C g y K S 9 B d X R v U m V t b 3 Z l Z E N v b H V t b n M x L n t Q d X J p d H k g L D E y f S Z x d W 9 0 O y w m c X V v d D t T Z W N 0 a W 9 u M S 9 v Y 3 Q g K D I p L 0 F 1 d G 9 S Z W 1 v d m V k Q 2 9 s d W 1 u c z E u e 0 5 l d C B X d C A s M T N 9 J n F 1 b 3 Q 7 L C Z x d W 9 0 O 1 N l Y 3 R p b 2 4 x L 2 9 j d C A o M i k v Q X V 0 b 1 J l b W 9 2 Z W R D b 2 x 1 b W 5 z M S 5 7 R m l u Z S B X d C A s M T R 9 J n F 1 b 3 Q 7 L C Z x d W 9 0 O 1 N l Y 3 R p b 2 4 x L 2 9 j d C A o M i k v Q X V 0 b 1 J l b W 9 2 Z W R D b 2 x 1 b W 5 z M S 5 7 T G F i b 3 V y I E N o Y X J n Z X M g L D E 1 f S Z x d W 9 0 O y w m c X V v d D t T Z W N 0 a W 9 u M S 9 v Y 3 Q g K D I p L 0 F 1 d G 9 S Z W 1 v d m V k Q 2 9 s d W 1 u c z E u e 0 9 0 a G V y I E N o Y X J n Z X M g L D E 2 f S Z x d W 9 0 O y w m c X V v d D t T Z W N 0 a W 9 u M S 9 v Y 3 Q g K D I p L 0 F 1 d G 9 S Z W 1 v d m V k Q 2 9 s d W 1 u c z E u e 1 d h c 3 R h Z 2 U g Q W 1 v d W 5 0 I C w x N 3 0 m c X V v d D s s J n F 1 b 3 Q 7 U 2 V j d G l v b j E v b 2 N 0 I C g y K S 9 B d X R v U m V t b 3 Z l Z E N v b H V t b n M x L n t U b 3 R h b C B T Z X J 2 a W N l I E M g L D E 4 f S Z x d W 9 0 O y w m c X V v d D t T Z W N 0 a W 9 u M S 9 v Y 3 Q g K D I p L 0 F 1 d G 9 S Z W 1 v d m V k Q 2 9 s d W 1 u c z E u e 0 N v b G 9 1 c i B T d G 9 u Z S B B b S A s M T l 9 J n F 1 b 3 Q 7 L C Z x d W 9 0 O 1 N l Y 3 R p b 2 4 x L 2 9 j d C A o M i k v Q X V 0 b 1 J l b W 9 2 Z W R D b 2 x 1 b W 5 z M S 5 7 U 3 R v b m U g V 3 Q g L D I w f S Z x d W 9 0 O y w m c X V v d D t T Z W N 0 a W 9 u M S 9 v Y 3 Q g K D I p L 0 F 1 d G 9 S Z W 1 v d m V k Q 2 9 s d W 1 u c z E u e 1 N 0 b 2 5 l I E F t b 3 V u d C A s M j F 9 J n F 1 b 3 Q 7 L C Z x d W 9 0 O 1 N l Y 3 R p b 2 4 x L 2 9 j d C A o M i k v Q X V 0 b 1 J l b W 9 2 Z W R D b 2 x 1 b W 5 z M S 5 7 R G l h b W 9 u Z C B X Z W l n a H Q g I C w y M n 0 m c X V v d D s s J n F 1 b 3 Q 7 U 2 V j d G l v b j E v b 2 N 0 I C g y K S 9 B d X R v U m V t b 3 Z l Z E N v b H V t b n M x L n t E a W F t b 2 5 k I E F t b 3 V u d C A s M j N 9 J n F 1 b 3 Q 7 L C Z x d W 9 0 O 1 N l Y 3 R p b 2 4 x L 2 9 j d C A o M i k v Q X V 0 b 1 J l b W 9 2 Z W R D b 2 x 1 b W 5 z M S 5 7 Q W 1 v d W 5 0 I C w y N H 0 m c X V v d D s s J n F 1 b 3 Q 7 U 2 V j d G l v b j E v b 2 N 0 I C g y K S 9 B d X R v U m V t b 3 Z l Z E N v b H V t b n M x L n t H c m 9 z c y B B b W 9 1 b n Q g L D I 1 f S Z x d W 9 0 O y w m c X V v d D t T Z W N 0 a W 9 u M S 9 v Y 3 Q g K D I p L 0 F 1 d G 9 S Z W 1 v d m V k Q 2 9 s d W 1 u c z E u e 0 d z d C A s M j Z 9 J n F 1 b 3 Q 7 L C Z x d W 9 0 O 1 N l Y 3 R p b 2 4 x L 2 9 j d C A o M i k v Q X V 0 b 1 J l b W 9 2 Z W R D b 2 x 1 b W 5 z M S 5 7 R 3 N 0 c G V y Y 2 V u d G F n Z S A s M j d 9 J n F 1 b 3 Q 7 L C Z x d W 9 0 O 1 N l Y 3 R p b 2 4 x L 2 9 j d C A o M i k v Q X V 0 b 1 J l b W 9 2 Z W R D b 2 x 1 b W 5 z M S 5 7 V H l w Z S A s M j h 9 J n F 1 b 3 Q 7 L C Z x d W 9 0 O 1 N l Y 3 R p b 2 4 x L 2 9 j d C A o M i k v Q X V 0 b 1 J l b W 9 2 Z W R D b 2 x 1 b W 5 z M S 5 7 U 2 N o Z W 1 l I E J v b n V z I C w y O X 0 m c X V v d D s s J n F 1 b 3 Q 7 U 2 V j d G l v b j E v b 2 N 0 I C g y K S 9 B d X R v U m V t b 3 Z l Z E N v b H V t b n M x L n t T Y W x l c 2 1 h b i A s M z B 9 J n F 1 b 3 Q 7 L C Z x d W 9 0 O 1 N l Y 3 R p b 2 4 x L 2 9 j d C A o M i k v Q X V 0 b 1 J l b W 9 2 Z W R D b 2 x 1 b W 5 z M S 5 7 T W 9 i a W x l I E 5 v I C w z M X 0 m c X V v d D s s J n F 1 b 3 Q 7 U 2 V j d G l v b j E v b 2 N 0 I C g y K S 9 B d X R v U m V t b 3 Z l Z E N v b H V t b n M x L n t Q Y 3 M g L D M y f S Z x d W 9 0 O y w m c X V v d D t T Z W N 0 a W 9 u M S 9 v Y 3 Q g K D I p L 0 F 1 d G 9 S Z W 1 v d m V k Q 2 9 s d W 1 u c z E u e 0 V t c G x v e W V l b m F t Z S A s M z N 9 J n F 1 b 3 Q 7 L C Z x d W 9 0 O 1 N l Y 3 R p b 2 4 x L 2 9 j d C A o M i k v Q X V 0 b 1 J l b W 9 2 Z W R D b 2 x 1 b W 5 z M S 5 7 U G l u Y 2 9 k Z S A s M z R 9 J n F 1 b 3 Q 7 L C Z x d W 9 0 O 1 N l Y 3 R p b 2 4 x L 2 9 j d C A o M i k v Q X V 0 b 1 J l b W 9 2 Z W R D b 2 x 1 b W 5 z M S 5 7 T W 9 k Z S A s M z V 9 J n F 1 b 3 Q 7 L C Z x d W 9 0 O 1 N l Y 3 R p b 2 4 x L 2 9 j d C A o M i k v Q X V 0 b 1 J l b W 9 2 Z W R D b 2 x 1 b W 5 z M S 5 7 Q W R k c m V z c z E g L D M 2 f S Z x d W 9 0 O y w m c X V v d D t T Z W N 0 a W 9 u M S 9 v Y 3 Q g K D I p L 0 F 1 d G 9 S Z W 1 v d m V k Q 2 9 s d W 1 u c z E u e 0 N h c 2 h p Z X I g L D M 3 f S Z x d W 9 0 O y w m c X V v d D t T Z W N 0 a W 9 u M S 9 v Y 3 Q g K D I p L 0 F 1 d G 9 S Z W 1 v d m V k Q 2 9 s d W 1 u c z E u e 0 J p c n R o Z G F 0 Z S A s M z h 9 J n F 1 b 3 Q 7 L C Z x d W 9 0 O 1 N l Y 3 R p b 2 4 x L 2 9 j d C A o M i k v Q X V 0 b 1 J l b W 9 2 Z W R D b 2 x 1 b W 5 z M S 5 7 T 2 Z m Z X I g L D M 5 f S Z x d W 9 0 O y w m c X V v d D t T Z W N 0 a W 9 u M S 9 v Y 3 Q g K D I p L 0 F 1 d G 9 S Z W 1 v d m V k Q 2 9 s d W 1 u c z E u e 1 d l a W d o d C B S Y W 5 n Z S A s N D B 9 J n F 1 b 3 Q 7 L C Z x d W 9 0 O 1 N l Y 3 R p b 2 4 x L 2 9 j d C A o M i k v Q X V 0 b 1 J l b W 9 2 Z W R D b 2 x 1 b W 5 z M S 5 7 T G F i Z W x p b m c g R G F 0 Z S A s N D F 9 J n F 1 b 3 Q 7 L C Z x d W 9 0 O 1 N l Y 3 R p b 2 4 x L 2 9 j d C A o M i k v Q X V 0 b 1 J l b W 9 2 Z W R D b 2 x 1 b W 5 z M S 5 7 T m F y c m F 0 a W 9 u I C w 0 M n 0 m c X V v d D s s J n F 1 b 3 Q 7 U 2 V j d G l v b j E v b 2 N 0 I C g y K S 9 B d X R v U m V t b 3 Z l Z E N v b H V t b n M x L n t B Z 2 V p b m c s N D N 9 J n F 1 b 3 Q 7 L C Z x d W 9 0 O 1 N l Y 3 R p b 2 4 x L 2 9 j d C A o M i k v Q X V 0 b 1 J l b W 9 2 Z W R D b 2 x 1 b W 5 z M S 5 7 c 2 x h Y i w 0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j d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Y 3 Q l M j A o M i k v b 2 N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N 0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j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j d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M y N T I i I C 8 + P E V u d H J 5 I F R 5 c G U 9 I k Z p b G x F c n J v c k N v Z G U i I F Z h b H V l P S J z V W 5 r b m 9 3 b i I g L z 4 8 R W 5 0 c n k g V H l w Z T 0 i R m l s b E V y c m 9 y Q 2 9 1 b n Q i I F Z h b H V l P S J s N i I g L z 4 8 R W 5 0 c n k g V H l w Z T 0 i R m l s b E x h c 3 R V c G R h d G V k I i B W Y W x 1 Z T 0 i Z D I w M j M t M T A t M z B U M D c 6 M T E 6 M j A u O T A 1 M j E 4 O F o i I C 8 + P E V u d H J 5 I F R 5 c G U 9 I k Z p b G x D b 2 x 1 b W 5 U e X B l c y I g V m F s d W U 9 I n N D U U 1 H Q m d Z R 0 J n W U d C Z 1 l E Q X d V R k F 3 T U R B d 0 1 G Q l F N R E F 3 T U Z B d 1 l E Q m d N R E J n T U d C Z 1 l K Q X d Z S k F B T U d B Q U 0 9 I i A v P j x F b n R y e S B U e X B l P S J G a W x s Q 2 9 s d W 1 u T m F t Z X M i I F Z h b H V l P S J z W y Z x d W 9 0 O 0 R h d G U g J n F 1 b 3 Q 7 L C Z x d W 9 0 O 0 F k d m F u Y 2 U g Q W R q L i A m c X V v d D s s J n F 1 b 3 Q 7 R G 9 j I E 5 v I C Z x d W 9 0 O y w m c X V v d D t C c m F u Y 2 g g T m F t Z S A m c X V v d D s s J n F 1 b 3 Q 7 R G 9 j d W 1 l b n Q g T W F z d G V y I C Z x d W 9 0 O y w m c X V v d D t B Y 2 N v d W 5 0 a W 5 n Z 3 J v d X A g J n F 1 b 3 Q 7 L C Z x d W 9 0 O 0 N s Y X N z a W Z p Y 2 F 0 a W 9 u Z y A m c X V v d D s s J n F 1 b 3 Q 7 Q 3 V z d G 9 t Z X I g J n F 1 b 3 Q 7 L C Z x d W 9 0 O 0 l 0 Z W 0 g J n F 1 b 3 Q 7 L C Z x d W 9 0 O 0 N h d G V n b 3 J 5 I C Z x d W 9 0 O y w m c X V v d D t C Y X I g Q 2 9 k Z S A m c X V v d D s s J n F 1 b 3 Q 7 U m F 0 Z S A m c X V v d D s s J n F 1 b 3 Q 7 U H V y a X R 5 I C Z x d W 9 0 O y w m c X V v d D t O Z X Q g V 3 Q g J n F 1 b 3 Q 7 L C Z x d W 9 0 O 0 Z p b m U g V 3 Q g J n F 1 b 3 Q 7 L C Z x d W 9 0 O 0 x h Y m 9 1 c i B D a G F y Z 2 V z I C Z x d W 9 0 O y w m c X V v d D t P d G h l c i B D a G F y Z 2 V z I C Z x d W 9 0 O y w m c X V v d D t X Y X N 0 Y W d l I E F t b 3 V u d C A m c X V v d D s s J n F 1 b 3 Q 7 V G 9 0 Y W w g U 2 V y d m l j Z S B D I C Z x d W 9 0 O y w m c X V v d D t D b 2 x v d X I g U 3 R v b m U g Q W 0 g J n F 1 b 3 Q 7 L C Z x d W 9 0 O 1 N 0 b 2 5 l I F d 0 I C Z x d W 9 0 O y w m c X V v d D t T d G 9 u Z S B B b W 9 1 b n Q g J n F 1 b 3 Q 7 L C Z x d W 9 0 O 0 R p Y W 1 v b m Q g V 2 V p Z 2 h 0 I C A m c X V v d D s s J n F 1 b 3 Q 7 R G l h b W 9 u Z C B B b W 9 1 b n Q g J n F 1 b 3 Q 7 L C Z x d W 9 0 O 0 F t b 3 V u d C A m c X V v d D s s J n F 1 b 3 Q 7 R 3 J v c 3 M g Q W 1 v d W 5 0 I C Z x d W 9 0 O y w m c X V v d D t H c 3 Q g J n F 1 b 3 Q 7 L C Z x d W 9 0 O 0 d z d H B l c m N l b n R h Z 2 U g J n F 1 b 3 Q 7 L C Z x d W 9 0 O 1 R 5 c G U g J n F 1 b 3 Q 7 L C Z x d W 9 0 O 1 N j a G V t Z S B C b 2 5 1 c y A m c X V v d D s s J n F 1 b 3 Q 7 U 2 F s Z X N t Y W 4 g J n F 1 b 3 Q 7 L C Z x d W 9 0 O 0 1 v Y m l s Z S B O b y A m c X V v d D s s J n F 1 b 3 Q 7 U G N z I C Z x d W 9 0 O y w m c X V v d D t F b X B s b 3 l l Z W 5 h b W U g J n F 1 b 3 Q 7 L C Z x d W 9 0 O 1 B p b m N v Z G U g J n F 1 b 3 Q 7 L C Z x d W 9 0 O 0 1 v Z G U g J n F 1 b 3 Q 7 L C Z x d W 9 0 O 0 F k Z H J l c 3 M x I C Z x d W 9 0 O y w m c X V v d D t D Y X N o a W V y I C Z x d W 9 0 O y w m c X V v d D t C a X J 0 a G R h d G U g J n F 1 b 3 Q 7 L C Z x d W 9 0 O 0 9 m Z m V y I C Z x d W 9 0 O y w m c X V v d D t X Z W l n a H Q g U m F u Z 2 U g J n F 1 b 3 Q 7 L C Z x d W 9 0 O 0 x h Y m V s a W 5 n I E R h d G U g J n F 1 b 3 Q 7 L C Z x d W 9 0 O 0 5 h c n J h d G l v b i A m c X V v d D s s J n F 1 b 3 Q 7 Q W d l a W 5 n J n F 1 b 3 Q 7 L C Z x d W 9 0 O 3 N s Y W I m c X V v d D s s J n F 1 b 3 Q 7 Q S Z x d W 9 0 O y w m c X V v d D t F T V A g S U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2 N 0 I C g z K S 9 B d X R v U m V t b 3 Z l Z E N v b H V t b n M x L n t E Y X R l I C w w f S Z x d W 9 0 O y w m c X V v d D t T Z W N 0 a W 9 u M S 9 v Y 3 Q g K D M p L 0 F 1 d G 9 S Z W 1 v d m V k Q 2 9 s d W 1 u c z E u e 0 F k d m F u Y 2 U g Q W R q L i A s M X 0 m c X V v d D s s J n F 1 b 3 Q 7 U 2 V j d G l v b j E v b 2 N 0 I C g z K S 9 B d X R v U m V t b 3 Z l Z E N v b H V t b n M x L n t E b 2 M g T m 8 g L D J 9 J n F 1 b 3 Q 7 L C Z x d W 9 0 O 1 N l Y 3 R p b 2 4 x L 2 9 j d C A o M y k v Q X V 0 b 1 J l b W 9 2 Z W R D b 2 x 1 b W 5 z M S 5 7 Q n J h b m N o I E 5 h b W U g L D N 9 J n F 1 b 3 Q 7 L C Z x d W 9 0 O 1 N l Y 3 R p b 2 4 x L 2 9 j d C A o M y k v Q X V 0 b 1 J l b W 9 2 Z W R D b 2 x 1 b W 5 z M S 5 7 R G 9 j d W 1 l b n Q g T W F z d G V y I C w 0 f S Z x d W 9 0 O y w m c X V v d D t T Z W N 0 a W 9 u M S 9 v Y 3 Q g K D M p L 0 F 1 d G 9 S Z W 1 v d m V k Q 2 9 s d W 1 u c z E u e 0 F j Y 2 9 1 b n R p b m d n c m 9 1 c C A s N X 0 m c X V v d D s s J n F 1 b 3 Q 7 U 2 V j d G l v b j E v b 2 N 0 I C g z K S 9 B d X R v U m V t b 3 Z l Z E N v b H V t b n M x L n t D b G F z c 2 l m a W N h d G l v b m c g L D Z 9 J n F 1 b 3 Q 7 L C Z x d W 9 0 O 1 N l Y 3 R p b 2 4 x L 2 9 j d C A o M y k v Q X V 0 b 1 J l b W 9 2 Z W R D b 2 x 1 b W 5 z M S 5 7 Q 3 V z d G 9 t Z X I g L D d 9 J n F 1 b 3 Q 7 L C Z x d W 9 0 O 1 N l Y 3 R p b 2 4 x L 2 9 j d C A o M y k v Q X V 0 b 1 J l b W 9 2 Z W R D b 2 x 1 b W 5 z M S 5 7 S X R l b S A s O H 0 m c X V v d D s s J n F 1 b 3 Q 7 U 2 V j d G l v b j E v b 2 N 0 I C g z K S 9 B d X R v U m V t b 3 Z l Z E N v b H V t b n M x L n t D Y X R l Z 2 9 y e S A s O X 0 m c X V v d D s s J n F 1 b 3 Q 7 U 2 V j d G l v b j E v b 2 N 0 I C g z K S 9 B d X R v U m V t b 3 Z l Z E N v b H V t b n M x L n t C Y X I g Q 2 9 k Z S A s M T B 9 J n F 1 b 3 Q 7 L C Z x d W 9 0 O 1 N l Y 3 R p b 2 4 x L 2 9 j d C A o M y k v Q X V 0 b 1 J l b W 9 2 Z W R D b 2 x 1 b W 5 z M S 5 7 U m F 0 Z S A s M T F 9 J n F 1 b 3 Q 7 L C Z x d W 9 0 O 1 N l Y 3 R p b 2 4 x L 2 9 j d C A o M y k v Q X V 0 b 1 J l b W 9 2 Z W R D b 2 x 1 b W 5 z M S 5 7 U H V y a X R 5 I C w x M n 0 m c X V v d D s s J n F 1 b 3 Q 7 U 2 V j d G l v b j E v b 2 N 0 I C g z K S 9 B d X R v U m V t b 3 Z l Z E N v b H V t b n M x L n t O Z X Q g V 3 Q g L D E z f S Z x d W 9 0 O y w m c X V v d D t T Z W N 0 a W 9 u M S 9 v Y 3 Q g K D M p L 0 F 1 d G 9 S Z W 1 v d m V k Q 2 9 s d W 1 u c z E u e 0 Z p b m U g V 3 Q g L D E 0 f S Z x d W 9 0 O y w m c X V v d D t T Z W N 0 a W 9 u M S 9 v Y 3 Q g K D M p L 0 F 1 d G 9 S Z W 1 v d m V k Q 2 9 s d W 1 u c z E u e 0 x h Y m 9 1 c i B D a G F y Z 2 V z I C w x N X 0 m c X V v d D s s J n F 1 b 3 Q 7 U 2 V j d G l v b j E v b 2 N 0 I C g z K S 9 B d X R v U m V t b 3 Z l Z E N v b H V t b n M x L n t P d G h l c i B D a G F y Z 2 V z I C w x N n 0 m c X V v d D s s J n F 1 b 3 Q 7 U 2 V j d G l v b j E v b 2 N 0 I C g z K S 9 B d X R v U m V t b 3 Z l Z E N v b H V t b n M x L n t X Y X N 0 Y W d l I E F t b 3 V u d C A s M T d 9 J n F 1 b 3 Q 7 L C Z x d W 9 0 O 1 N l Y 3 R p b 2 4 x L 2 9 j d C A o M y k v Q X V 0 b 1 J l b W 9 2 Z W R D b 2 x 1 b W 5 z M S 5 7 V G 9 0 Y W w g U 2 V y d m l j Z S B D I C w x O H 0 m c X V v d D s s J n F 1 b 3 Q 7 U 2 V j d G l v b j E v b 2 N 0 I C g z K S 9 B d X R v U m V t b 3 Z l Z E N v b H V t b n M x L n t D b 2 x v d X I g U 3 R v b m U g Q W 0 g L D E 5 f S Z x d W 9 0 O y w m c X V v d D t T Z W N 0 a W 9 u M S 9 v Y 3 Q g K D M p L 0 F 1 d G 9 S Z W 1 v d m V k Q 2 9 s d W 1 u c z E u e 1 N 0 b 2 5 l I F d 0 I C w y M H 0 m c X V v d D s s J n F 1 b 3 Q 7 U 2 V j d G l v b j E v b 2 N 0 I C g z K S 9 B d X R v U m V t b 3 Z l Z E N v b H V t b n M x L n t T d G 9 u Z S B B b W 9 1 b n Q g L D I x f S Z x d W 9 0 O y w m c X V v d D t T Z W N 0 a W 9 u M S 9 v Y 3 Q g K D M p L 0 F 1 d G 9 S Z W 1 v d m V k Q 2 9 s d W 1 u c z E u e 0 R p Y W 1 v b m Q g V 2 V p Z 2 h 0 I C A s M j J 9 J n F 1 b 3 Q 7 L C Z x d W 9 0 O 1 N l Y 3 R p b 2 4 x L 2 9 j d C A o M y k v Q X V 0 b 1 J l b W 9 2 Z W R D b 2 x 1 b W 5 z M S 5 7 R G l h b W 9 u Z C B B b W 9 1 b n Q g L D I z f S Z x d W 9 0 O y w m c X V v d D t T Z W N 0 a W 9 u M S 9 v Y 3 Q g K D M p L 0 F 1 d G 9 S Z W 1 v d m V k Q 2 9 s d W 1 u c z E u e 0 F t b 3 V u d C A s M j R 9 J n F 1 b 3 Q 7 L C Z x d W 9 0 O 1 N l Y 3 R p b 2 4 x L 2 9 j d C A o M y k v Q X V 0 b 1 J l b W 9 2 Z W R D b 2 x 1 b W 5 z M S 5 7 R 3 J v c 3 M g Q W 1 v d W 5 0 I C w y N X 0 m c X V v d D s s J n F 1 b 3 Q 7 U 2 V j d G l v b j E v b 2 N 0 I C g z K S 9 B d X R v U m V t b 3 Z l Z E N v b H V t b n M x L n t H c 3 Q g L D I 2 f S Z x d W 9 0 O y w m c X V v d D t T Z W N 0 a W 9 u M S 9 v Y 3 Q g K D M p L 0 F 1 d G 9 S Z W 1 v d m V k Q 2 9 s d W 1 u c z E u e 0 d z d H B l c m N l b n R h Z 2 U g L D I 3 f S Z x d W 9 0 O y w m c X V v d D t T Z W N 0 a W 9 u M S 9 v Y 3 Q g K D M p L 0 F 1 d G 9 S Z W 1 v d m V k Q 2 9 s d W 1 u c z E u e 1 R 5 c G U g L D I 4 f S Z x d W 9 0 O y w m c X V v d D t T Z W N 0 a W 9 u M S 9 v Y 3 Q g K D M p L 0 F 1 d G 9 S Z W 1 v d m V k Q 2 9 s d W 1 u c z E u e 1 N j a G V t Z S B C b 2 5 1 c y A s M j l 9 J n F 1 b 3 Q 7 L C Z x d W 9 0 O 1 N l Y 3 R p b 2 4 x L 2 9 j d C A o M y k v Q X V 0 b 1 J l b W 9 2 Z W R D b 2 x 1 b W 5 z M S 5 7 U 2 F s Z X N t Y W 4 g L D M w f S Z x d W 9 0 O y w m c X V v d D t T Z W N 0 a W 9 u M S 9 v Y 3 Q g K D M p L 0 F 1 d G 9 S Z W 1 v d m V k Q 2 9 s d W 1 u c z E u e 0 1 v Y m l s Z S B O b y A s M z F 9 J n F 1 b 3 Q 7 L C Z x d W 9 0 O 1 N l Y 3 R p b 2 4 x L 2 9 j d C A o M y k v Q X V 0 b 1 J l b W 9 2 Z W R D b 2 x 1 b W 5 z M S 5 7 U G N z I C w z M n 0 m c X V v d D s s J n F 1 b 3 Q 7 U 2 V j d G l v b j E v b 2 N 0 I C g z K S 9 B d X R v U m V t b 3 Z l Z E N v b H V t b n M x L n t F b X B s b 3 l l Z W 5 h b W U g L D M z f S Z x d W 9 0 O y w m c X V v d D t T Z W N 0 a W 9 u M S 9 v Y 3 Q g K D M p L 0 F 1 d G 9 S Z W 1 v d m V k Q 2 9 s d W 1 u c z E u e 1 B p b m N v Z G U g L D M 0 f S Z x d W 9 0 O y w m c X V v d D t T Z W N 0 a W 9 u M S 9 v Y 3 Q g K D M p L 0 F 1 d G 9 S Z W 1 v d m V k Q 2 9 s d W 1 u c z E u e 0 1 v Z G U g L D M 1 f S Z x d W 9 0 O y w m c X V v d D t T Z W N 0 a W 9 u M S 9 v Y 3 Q g K D M p L 0 F 1 d G 9 S Z W 1 v d m V k Q 2 9 s d W 1 u c z E u e 0 F k Z H J l c 3 M x I C w z N n 0 m c X V v d D s s J n F 1 b 3 Q 7 U 2 V j d G l v b j E v b 2 N 0 I C g z K S 9 B d X R v U m V t b 3 Z l Z E N v b H V t b n M x L n t D Y X N o a W V y I C w z N 3 0 m c X V v d D s s J n F 1 b 3 Q 7 U 2 V j d G l v b j E v b 2 N 0 I C g z K S 9 B d X R v U m V t b 3 Z l Z E N v b H V t b n M x L n t C a X J 0 a G R h d G U g L D M 4 f S Z x d W 9 0 O y w m c X V v d D t T Z W N 0 a W 9 u M S 9 v Y 3 Q g K D M p L 0 F 1 d G 9 S Z W 1 v d m V k Q 2 9 s d W 1 u c z E u e 0 9 m Z m V y I C w z O X 0 m c X V v d D s s J n F 1 b 3 Q 7 U 2 V j d G l v b j E v b 2 N 0 I C g z K S 9 B d X R v U m V t b 3 Z l Z E N v b H V t b n M x L n t X Z W l n a H Q g U m F u Z 2 U g L D Q w f S Z x d W 9 0 O y w m c X V v d D t T Z W N 0 a W 9 u M S 9 v Y 3 Q g K D M p L 0 F 1 d G 9 S Z W 1 v d m V k Q 2 9 s d W 1 u c z E u e 0 x h Y m V s a W 5 n I E R h d G U g L D Q x f S Z x d W 9 0 O y w m c X V v d D t T Z W N 0 a W 9 u M S 9 v Y 3 Q g K D M p L 0 F 1 d G 9 S Z W 1 v d m V k Q 2 9 s d W 1 u c z E u e 0 5 h c n J h d G l v b i A s N D J 9 J n F 1 b 3 Q 7 L C Z x d W 9 0 O 1 N l Y 3 R p b 2 4 x L 2 9 j d C A o M y k v Q X V 0 b 1 J l b W 9 2 Z W R D b 2 x 1 b W 5 z M S 5 7 Q W d l a W 5 n L D Q z f S Z x d W 9 0 O y w m c X V v d D t T Z W N 0 a W 9 u M S 9 v Y 3 Q g K D M p L 0 F 1 d G 9 S Z W 1 v d m V k Q 2 9 s d W 1 u c z E u e 3 N s Y W I s N D R 9 J n F 1 b 3 Q 7 L C Z x d W 9 0 O 1 N l Y 3 R p b 2 4 x L 2 9 j d C A o M y k v Q X V 0 b 1 J l b W 9 2 Z W R D b 2 x 1 b W 5 z M S 5 7 Q S w 0 N X 0 m c X V v d D s s J n F 1 b 3 Q 7 U 2 V j d G l v b j E v b 2 N 0 I C g z K S 9 B d X R v U m V t b 3 Z l Z E N v b H V t b n M x L n t F T V A g S U Q s N D Z 9 J n F 1 b 3 Q 7 X S w m c X V v d D t D b 2 x 1 b W 5 D b 3 V u d C Z x d W 9 0 O z o 0 N y w m c X V v d D t L Z X l D b 2 x 1 b W 5 O Y W 1 l c y Z x d W 9 0 O z p b X S w m c X V v d D t D b 2 x 1 b W 5 J Z G V u d G l 0 a W V z J n F 1 b 3 Q 7 O l s m c X V v d D t T Z W N 0 a W 9 u M S 9 v Y 3 Q g K D M p L 0 F 1 d G 9 S Z W 1 v d m V k Q 2 9 s d W 1 u c z E u e 0 R h d G U g L D B 9 J n F 1 b 3 Q 7 L C Z x d W 9 0 O 1 N l Y 3 R p b 2 4 x L 2 9 j d C A o M y k v Q X V 0 b 1 J l b W 9 2 Z W R D b 2 x 1 b W 5 z M S 5 7 Q W R 2 Y W 5 j Z S B B Z G o u I C w x f S Z x d W 9 0 O y w m c X V v d D t T Z W N 0 a W 9 u M S 9 v Y 3 Q g K D M p L 0 F 1 d G 9 S Z W 1 v d m V k Q 2 9 s d W 1 u c z E u e 0 R v Y y B O b y A s M n 0 m c X V v d D s s J n F 1 b 3 Q 7 U 2 V j d G l v b j E v b 2 N 0 I C g z K S 9 B d X R v U m V t b 3 Z l Z E N v b H V t b n M x L n t C c m F u Y 2 g g T m F t Z S A s M 3 0 m c X V v d D s s J n F 1 b 3 Q 7 U 2 V j d G l v b j E v b 2 N 0 I C g z K S 9 B d X R v U m V t b 3 Z l Z E N v b H V t b n M x L n t E b 2 N 1 b W V u d C B N Y X N 0 Z X I g L D R 9 J n F 1 b 3 Q 7 L C Z x d W 9 0 O 1 N l Y 3 R p b 2 4 x L 2 9 j d C A o M y k v Q X V 0 b 1 J l b W 9 2 Z W R D b 2 x 1 b W 5 z M S 5 7 Q W N j b 3 V u d G l u Z 2 d y b 3 V w I C w 1 f S Z x d W 9 0 O y w m c X V v d D t T Z W N 0 a W 9 u M S 9 v Y 3 Q g K D M p L 0 F 1 d G 9 S Z W 1 v d m V k Q 2 9 s d W 1 u c z E u e 0 N s Y X N z a W Z p Y 2 F 0 a W 9 u Z y A s N n 0 m c X V v d D s s J n F 1 b 3 Q 7 U 2 V j d G l v b j E v b 2 N 0 I C g z K S 9 B d X R v U m V t b 3 Z l Z E N v b H V t b n M x L n t D d X N 0 b 2 1 l c i A s N 3 0 m c X V v d D s s J n F 1 b 3 Q 7 U 2 V j d G l v b j E v b 2 N 0 I C g z K S 9 B d X R v U m V t b 3 Z l Z E N v b H V t b n M x L n t J d G V t I C w 4 f S Z x d W 9 0 O y w m c X V v d D t T Z W N 0 a W 9 u M S 9 v Y 3 Q g K D M p L 0 F 1 d G 9 S Z W 1 v d m V k Q 2 9 s d W 1 u c z E u e 0 N h d G V n b 3 J 5 I C w 5 f S Z x d W 9 0 O y w m c X V v d D t T Z W N 0 a W 9 u M S 9 v Y 3 Q g K D M p L 0 F 1 d G 9 S Z W 1 v d m V k Q 2 9 s d W 1 u c z E u e 0 J h c i B D b 2 R l I C w x M H 0 m c X V v d D s s J n F 1 b 3 Q 7 U 2 V j d G l v b j E v b 2 N 0 I C g z K S 9 B d X R v U m V t b 3 Z l Z E N v b H V t b n M x L n t S Y X R l I C w x M X 0 m c X V v d D s s J n F 1 b 3 Q 7 U 2 V j d G l v b j E v b 2 N 0 I C g z K S 9 B d X R v U m V t b 3 Z l Z E N v b H V t b n M x L n t Q d X J p d H k g L D E y f S Z x d W 9 0 O y w m c X V v d D t T Z W N 0 a W 9 u M S 9 v Y 3 Q g K D M p L 0 F 1 d G 9 S Z W 1 v d m V k Q 2 9 s d W 1 u c z E u e 0 5 l d C B X d C A s M T N 9 J n F 1 b 3 Q 7 L C Z x d W 9 0 O 1 N l Y 3 R p b 2 4 x L 2 9 j d C A o M y k v Q X V 0 b 1 J l b W 9 2 Z W R D b 2 x 1 b W 5 z M S 5 7 R m l u Z S B X d C A s M T R 9 J n F 1 b 3 Q 7 L C Z x d W 9 0 O 1 N l Y 3 R p b 2 4 x L 2 9 j d C A o M y k v Q X V 0 b 1 J l b W 9 2 Z W R D b 2 x 1 b W 5 z M S 5 7 T G F i b 3 V y I E N o Y X J n Z X M g L D E 1 f S Z x d W 9 0 O y w m c X V v d D t T Z W N 0 a W 9 u M S 9 v Y 3 Q g K D M p L 0 F 1 d G 9 S Z W 1 v d m V k Q 2 9 s d W 1 u c z E u e 0 9 0 a G V y I E N o Y X J n Z X M g L D E 2 f S Z x d W 9 0 O y w m c X V v d D t T Z W N 0 a W 9 u M S 9 v Y 3 Q g K D M p L 0 F 1 d G 9 S Z W 1 v d m V k Q 2 9 s d W 1 u c z E u e 1 d h c 3 R h Z 2 U g Q W 1 v d W 5 0 I C w x N 3 0 m c X V v d D s s J n F 1 b 3 Q 7 U 2 V j d G l v b j E v b 2 N 0 I C g z K S 9 B d X R v U m V t b 3 Z l Z E N v b H V t b n M x L n t U b 3 R h b C B T Z X J 2 a W N l I E M g L D E 4 f S Z x d W 9 0 O y w m c X V v d D t T Z W N 0 a W 9 u M S 9 v Y 3 Q g K D M p L 0 F 1 d G 9 S Z W 1 v d m V k Q 2 9 s d W 1 u c z E u e 0 N v b G 9 1 c i B T d G 9 u Z S B B b S A s M T l 9 J n F 1 b 3 Q 7 L C Z x d W 9 0 O 1 N l Y 3 R p b 2 4 x L 2 9 j d C A o M y k v Q X V 0 b 1 J l b W 9 2 Z W R D b 2 x 1 b W 5 z M S 5 7 U 3 R v b m U g V 3 Q g L D I w f S Z x d W 9 0 O y w m c X V v d D t T Z W N 0 a W 9 u M S 9 v Y 3 Q g K D M p L 0 F 1 d G 9 S Z W 1 v d m V k Q 2 9 s d W 1 u c z E u e 1 N 0 b 2 5 l I E F t b 3 V u d C A s M j F 9 J n F 1 b 3 Q 7 L C Z x d W 9 0 O 1 N l Y 3 R p b 2 4 x L 2 9 j d C A o M y k v Q X V 0 b 1 J l b W 9 2 Z W R D b 2 x 1 b W 5 z M S 5 7 R G l h b W 9 u Z C B X Z W l n a H Q g I C w y M n 0 m c X V v d D s s J n F 1 b 3 Q 7 U 2 V j d G l v b j E v b 2 N 0 I C g z K S 9 B d X R v U m V t b 3 Z l Z E N v b H V t b n M x L n t E a W F t b 2 5 k I E F t b 3 V u d C A s M j N 9 J n F 1 b 3 Q 7 L C Z x d W 9 0 O 1 N l Y 3 R p b 2 4 x L 2 9 j d C A o M y k v Q X V 0 b 1 J l b W 9 2 Z W R D b 2 x 1 b W 5 z M S 5 7 Q W 1 v d W 5 0 I C w y N H 0 m c X V v d D s s J n F 1 b 3 Q 7 U 2 V j d G l v b j E v b 2 N 0 I C g z K S 9 B d X R v U m V t b 3 Z l Z E N v b H V t b n M x L n t H c m 9 z c y B B b W 9 1 b n Q g L D I 1 f S Z x d W 9 0 O y w m c X V v d D t T Z W N 0 a W 9 u M S 9 v Y 3 Q g K D M p L 0 F 1 d G 9 S Z W 1 v d m V k Q 2 9 s d W 1 u c z E u e 0 d z d C A s M j Z 9 J n F 1 b 3 Q 7 L C Z x d W 9 0 O 1 N l Y 3 R p b 2 4 x L 2 9 j d C A o M y k v Q X V 0 b 1 J l b W 9 2 Z W R D b 2 x 1 b W 5 z M S 5 7 R 3 N 0 c G V y Y 2 V u d G F n Z S A s M j d 9 J n F 1 b 3 Q 7 L C Z x d W 9 0 O 1 N l Y 3 R p b 2 4 x L 2 9 j d C A o M y k v Q X V 0 b 1 J l b W 9 2 Z W R D b 2 x 1 b W 5 z M S 5 7 V H l w Z S A s M j h 9 J n F 1 b 3 Q 7 L C Z x d W 9 0 O 1 N l Y 3 R p b 2 4 x L 2 9 j d C A o M y k v Q X V 0 b 1 J l b W 9 2 Z W R D b 2 x 1 b W 5 z M S 5 7 U 2 N o Z W 1 l I E J v b n V z I C w y O X 0 m c X V v d D s s J n F 1 b 3 Q 7 U 2 V j d G l v b j E v b 2 N 0 I C g z K S 9 B d X R v U m V t b 3 Z l Z E N v b H V t b n M x L n t T Y W x l c 2 1 h b i A s M z B 9 J n F 1 b 3 Q 7 L C Z x d W 9 0 O 1 N l Y 3 R p b 2 4 x L 2 9 j d C A o M y k v Q X V 0 b 1 J l b W 9 2 Z W R D b 2 x 1 b W 5 z M S 5 7 T W 9 i a W x l I E 5 v I C w z M X 0 m c X V v d D s s J n F 1 b 3 Q 7 U 2 V j d G l v b j E v b 2 N 0 I C g z K S 9 B d X R v U m V t b 3 Z l Z E N v b H V t b n M x L n t Q Y 3 M g L D M y f S Z x d W 9 0 O y w m c X V v d D t T Z W N 0 a W 9 u M S 9 v Y 3 Q g K D M p L 0 F 1 d G 9 S Z W 1 v d m V k Q 2 9 s d W 1 u c z E u e 0 V t c G x v e W V l b m F t Z S A s M z N 9 J n F 1 b 3 Q 7 L C Z x d W 9 0 O 1 N l Y 3 R p b 2 4 x L 2 9 j d C A o M y k v Q X V 0 b 1 J l b W 9 2 Z W R D b 2 x 1 b W 5 z M S 5 7 U G l u Y 2 9 k Z S A s M z R 9 J n F 1 b 3 Q 7 L C Z x d W 9 0 O 1 N l Y 3 R p b 2 4 x L 2 9 j d C A o M y k v Q X V 0 b 1 J l b W 9 2 Z W R D b 2 x 1 b W 5 z M S 5 7 T W 9 k Z S A s M z V 9 J n F 1 b 3 Q 7 L C Z x d W 9 0 O 1 N l Y 3 R p b 2 4 x L 2 9 j d C A o M y k v Q X V 0 b 1 J l b W 9 2 Z W R D b 2 x 1 b W 5 z M S 5 7 Q W R k c m V z c z E g L D M 2 f S Z x d W 9 0 O y w m c X V v d D t T Z W N 0 a W 9 u M S 9 v Y 3 Q g K D M p L 0 F 1 d G 9 S Z W 1 v d m V k Q 2 9 s d W 1 u c z E u e 0 N h c 2 h p Z X I g L D M 3 f S Z x d W 9 0 O y w m c X V v d D t T Z W N 0 a W 9 u M S 9 v Y 3 Q g K D M p L 0 F 1 d G 9 S Z W 1 v d m V k Q 2 9 s d W 1 u c z E u e 0 J p c n R o Z G F 0 Z S A s M z h 9 J n F 1 b 3 Q 7 L C Z x d W 9 0 O 1 N l Y 3 R p b 2 4 x L 2 9 j d C A o M y k v Q X V 0 b 1 J l b W 9 2 Z W R D b 2 x 1 b W 5 z M S 5 7 T 2 Z m Z X I g L D M 5 f S Z x d W 9 0 O y w m c X V v d D t T Z W N 0 a W 9 u M S 9 v Y 3 Q g K D M p L 0 F 1 d G 9 S Z W 1 v d m V k Q 2 9 s d W 1 u c z E u e 1 d l a W d o d C B S Y W 5 n Z S A s N D B 9 J n F 1 b 3 Q 7 L C Z x d W 9 0 O 1 N l Y 3 R p b 2 4 x L 2 9 j d C A o M y k v Q X V 0 b 1 J l b W 9 2 Z W R D b 2 x 1 b W 5 z M S 5 7 T G F i Z W x p b m c g R G F 0 Z S A s N D F 9 J n F 1 b 3 Q 7 L C Z x d W 9 0 O 1 N l Y 3 R p b 2 4 x L 2 9 j d C A o M y k v Q X V 0 b 1 J l b W 9 2 Z W R D b 2 x 1 b W 5 z M S 5 7 T m F y c m F 0 a W 9 u I C w 0 M n 0 m c X V v d D s s J n F 1 b 3 Q 7 U 2 V j d G l v b j E v b 2 N 0 I C g z K S 9 B d X R v U m V t b 3 Z l Z E N v b H V t b n M x L n t B Z 2 V p b m c s N D N 9 J n F 1 b 3 Q 7 L C Z x d W 9 0 O 1 N l Y 3 R p b 2 4 x L 2 9 j d C A o M y k v Q X V 0 b 1 J l b W 9 2 Z W R D b 2 x 1 b W 5 z M S 5 7 c 2 x h Y i w 0 N H 0 m c X V v d D s s J n F 1 b 3 Q 7 U 2 V j d G l v b j E v b 2 N 0 I C g z K S 9 B d X R v U m V t b 3 Z l Z E N v b H V t b n M x L n t B L D Q 1 f S Z x d W 9 0 O y w m c X V v d D t T Z W N 0 a W 9 u M S 9 v Y 3 Q g K D M p L 0 F 1 d G 9 S Z W 1 v d m V k Q 2 9 s d W 1 u c z E u e 0 V N U C B J R C w 0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j d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Y 3 Q l M j A o M y k v b 2 N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N 0 J T I w K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j d C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j d C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Z p b G x U Y X J n Z X Q i I F Z h b H V l P S J z b 2 N 0 X 1 8 z M y I g L z 4 8 R W 5 0 c n k g V H l w Z T 0 i R m l s b G V k Q 2 9 t c G x l d G V S Z X N 1 b H R U b 1 d v c m t z a G V l d C I g V m F s d W U 9 I m w x I i A v P j x F b n R y e S B U e X B l P S J G a W x s U 3 R h d H V z I i B W Y W x 1 Z T 0 i c 1 d h a X R p b m d G b 3 J F e G N l b F J l Z n J l c 2 g i I C 8 + P E V u d H J 5 I F R 5 c G U 9 I k Z p b G x D b 2 x 1 b W 5 U e X B l c y I g V m F s d W U 9 I n N D U U 1 H Q m d Z R 0 J n W U d C Z 1 l E Q X d V R k F 3 T U R B d 0 1 G Q l F N R E F 3 T U Z B d 1 l E Q m d N R E J n T U d C Z 1 l K Q X d Z S k F B T U d B Q U 0 9 I i A v P j x F b n R y e S B U e X B l P S J G a W x s T G F z d F V w Z G F 0 Z W Q i I F Z h b H V l P S J k M j A y M y 0 x M S 0 w N 1 Q w N D o 1 N j o y M i 4 y M D Y 0 M T Q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R m l s b E N v b H V t b k 5 h b W V z I i B W Y W x 1 Z T 0 i c 1 s m c X V v d D t E Y X R l I C Z x d W 9 0 O y w m c X V v d D t B Z H Z h b m N l I E F k a i 4 g J n F 1 b 3 Q 7 L C Z x d W 9 0 O 0 R v Y y B O b y A m c X V v d D s s J n F 1 b 3 Q 7 Q n J h b m N o I E 5 h b W U g J n F 1 b 3 Q 7 L C Z x d W 9 0 O 0 R v Y 3 V t Z W 5 0 I E 1 h c 3 R l c i A m c X V v d D s s J n F 1 b 3 Q 7 Q W N j b 3 V u d G l u Z 2 d y b 3 V w I C Z x d W 9 0 O y w m c X V v d D t D b G F z c 2 l m a W N h d G l v b m c g J n F 1 b 3 Q 7 L C Z x d W 9 0 O 0 N 1 c 3 R v b W V y I C Z x d W 9 0 O y w m c X V v d D t J d G V t I C Z x d W 9 0 O y w m c X V v d D t D Y X R l Z 2 9 y e S A m c X V v d D s s J n F 1 b 3 Q 7 Q m F y I E N v Z G U g J n F 1 b 3 Q 7 L C Z x d W 9 0 O 1 J h d G U g J n F 1 b 3 Q 7 L C Z x d W 9 0 O 1 B 1 c m l 0 e S A m c X V v d D s s J n F 1 b 3 Q 7 T m V 0 I F d 0 I C Z x d W 9 0 O y w m c X V v d D t G a W 5 l I F d 0 I C Z x d W 9 0 O y w m c X V v d D t M Y W J v d X I g Q 2 h h c m d l c y A m c X V v d D s s J n F 1 b 3 Q 7 T 3 R o Z X I g Q 2 h h c m d l c y A m c X V v d D s s J n F 1 b 3 Q 7 V 2 F z d G F n Z S B B b W 9 1 b n Q g J n F 1 b 3 Q 7 L C Z x d W 9 0 O 1 R v d G F s I F N l c n Z p Y 2 U g Q y A m c X V v d D s s J n F 1 b 3 Q 7 Q 2 9 s b 3 V y I F N 0 b 2 5 l I E F t I C Z x d W 9 0 O y w m c X V v d D t T d G 9 u Z S B X d C A m c X V v d D s s J n F 1 b 3 Q 7 U 3 R v b m U g Q W 1 v d W 5 0 I C Z x d W 9 0 O y w m c X V v d D t E a W F t b 2 5 k I F d l a W d o d C A g J n F 1 b 3 Q 7 L C Z x d W 9 0 O 0 R p Y W 1 v b m Q g Q W 1 v d W 5 0 I C Z x d W 9 0 O y w m c X V v d D t B b W 9 1 b n Q g J n F 1 b 3 Q 7 L C Z x d W 9 0 O 0 d y b 3 N z I E F t b 3 V u d C A m c X V v d D s s J n F 1 b 3 Q 7 R 3 N 0 I C Z x d W 9 0 O y w m c X V v d D t H c 3 R w Z X J j Z W 5 0 Y W d l I C Z x d W 9 0 O y w m c X V v d D t U e X B l I C Z x d W 9 0 O y w m c X V v d D t T Y 2 h l b W U g Q m 9 u d X M g J n F 1 b 3 Q 7 L C Z x d W 9 0 O 1 N h b G V z b W F u I C Z x d W 9 0 O y w m c X V v d D t N b 2 J p b G U g T m 8 g J n F 1 b 3 Q 7 L C Z x d W 9 0 O 1 B j c y A m c X V v d D s s J n F 1 b 3 Q 7 R W 1 w b G 9 5 Z W V u Y W 1 l I C Z x d W 9 0 O y w m c X V v d D t Q a W 5 j b 2 R l I C Z x d W 9 0 O y w m c X V v d D t N b 2 R l I C Z x d W 9 0 O y w m c X V v d D t B Z G R y Z X N z M S A m c X V v d D s s J n F 1 b 3 Q 7 Q 2 F z a G l l c i A m c X V v d D s s J n F 1 b 3 Q 7 Q m l y d G h k Y X R l I C Z x d W 9 0 O y w m c X V v d D t P Z m Z l c i A m c X V v d D s s J n F 1 b 3 Q 7 V 2 V p Z 2 h 0 I F J h b m d l I C Z x d W 9 0 O y w m c X V v d D t M Y W J l b G l u Z y B E Y X R l I C Z x d W 9 0 O y w m c X V v d D t O Y X J y Y X R p b 2 4 g J n F 1 b 3 Q 7 L C Z x d W 9 0 O 0 F n Z W l u Z y Z x d W 9 0 O y w m c X V v d D t z b G F i J n F 1 b 3 Q 7 L C Z x d W 9 0 O 0 E m c X V v d D s s J n F 1 b 3 Q 7 R U 1 Q I E l E J n F 1 b 3 Q 7 X S I g L z 4 8 R W 5 0 c n k g V H l w Z T 0 i Q W R k Z W R U b 0 R h d G F N b 2 R l b C I g V m F s d W U 9 I m w w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N D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j d C A o M y k v Q X V 0 b 1 J l b W 9 2 Z W R D b 2 x 1 b W 5 z M S 5 7 R G F 0 Z S A s M H 0 m c X V v d D s s J n F 1 b 3 Q 7 U 2 V j d G l v b j E v b 2 N 0 I C g z K S 9 B d X R v U m V t b 3 Z l Z E N v b H V t b n M x L n t B Z H Z h b m N l I E F k a i 4 g L D F 9 J n F 1 b 3 Q 7 L C Z x d W 9 0 O 1 N l Y 3 R p b 2 4 x L 2 9 j d C A o M y k v Q X V 0 b 1 J l b W 9 2 Z W R D b 2 x 1 b W 5 z M S 5 7 R G 9 j I E 5 v I C w y f S Z x d W 9 0 O y w m c X V v d D t T Z W N 0 a W 9 u M S 9 v Y 3 Q g K D M p L 0 F 1 d G 9 S Z W 1 v d m V k Q 2 9 s d W 1 u c z E u e 0 J y Y W 5 j a C B O Y W 1 l I C w z f S Z x d W 9 0 O y w m c X V v d D t T Z W N 0 a W 9 u M S 9 v Y 3 Q g K D M p L 0 F 1 d G 9 S Z W 1 v d m V k Q 2 9 s d W 1 u c z E u e 0 R v Y 3 V t Z W 5 0 I E 1 h c 3 R l c i A s N H 0 m c X V v d D s s J n F 1 b 3 Q 7 U 2 V j d G l v b j E v b 2 N 0 I C g z K S 9 B d X R v U m V t b 3 Z l Z E N v b H V t b n M x L n t B Y 2 N v d W 5 0 a W 5 n Z 3 J v d X A g L D V 9 J n F 1 b 3 Q 7 L C Z x d W 9 0 O 1 N l Y 3 R p b 2 4 x L 2 9 j d C A o M y k v Q X V 0 b 1 J l b W 9 2 Z W R D b 2 x 1 b W 5 z M S 5 7 Q 2 x h c 3 N p Z m l j Y X R p b 2 5 n I C w 2 f S Z x d W 9 0 O y w m c X V v d D t T Z W N 0 a W 9 u M S 9 v Y 3 Q g K D M p L 0 F 1 d G 9 S Z W 1 v d m V k Q 2 9 s d W 1 u c z E u e 0 N 1 c 3 R v b W V y I C w 3 f S Z x d W 9 0 O y w m c X V v d D t T Z W N 0 a W 9 u M S 9 v Y 3 Q g K D M p L 0 F 1 d G 9 S Z W 1 v d m V k Q 2 9 s d W 1 u c z E u e 0 l 0 Z W 0 g L D h 9 J n F 1 b 3 Q 7 L C Z x d W 9 0 O 1 N l Y 3 R p b 2 4 x L 2 9 j d C A o M y k v Q X V 0 b 1 J l b W 9 2 Z W R D b 2 x 1 b W 5 z M S 5 7 Q 2 F 0 Z W d v c n k g L D l 9 J n F 1 b 3 Q 7 L C Z x d W 9 0 O 1 N l Y 3 R p b 2 4 x L 2 9 j d C A o M y k v Q X V 0 b 1 J l b W 9 2 Z W R D b 2 x 1 b W 5 z M S 5 7 Q m F y I E N v Z G U g L D E w f S Z x d W 9 0 O y w m c X V v d D t T Z W N 0 a W 9 u M S 9 v Y 3 Q g K D M p L 0 F 1 d G 9 S Z W 1 v d m V k Q 2 9 s d W 1 u c z E u e 1 J h d G U g L D E x f S Z x d W 9 0 O y w m c X V v d D t T Z W N 0 a W 9 u M S 9 v Y 3 Q g K D M p L 0 F 1 d G 9 S Z W 1 v d m V k Q 2 9 s d W 1 u c z E u e 1 B 1 c m l 0 e S A s M T J 9 J n F 1 b 3 Q 7 L C Z x d W 9 0 O 1 N l Y 3 R p b 2 4 x L 2 9 j d C A o M y k v Q X V 0 b 1 J l b W 9 2 Z W R D b 2 x 1 b W 5 z M S 5 7 T m V 0 I F d 0 I C w x M 3 0 m c X V v d D s s J n F 1 b 3 Q 7 U 2 V j d G l v b j E v b 2 N 0 I C g z K S 9 B d X R v U m V t b 3 Z l Z E N v b H V t b n M x L n t G a W 5 l I F d 0 I C w x N H 0 m c X V v d D s s J n F 1 b 3 Q 7 U 2 V j d G l v b j E v b 2 N 0 I C g z K S 9 B d X R v U m V t b 3 Z l Z E N v b H V t b n M x L n t M Y W J v d X I g Q 2 h h c m d l c y A s M T V 9 J n F 1 b 3 Q 7 L C Z x d W 9 0 O 1 N l Y 3 R p b 2 4 x L 2 9 j d C A o M y k v Q X V 0 b 1 J l b W 9 2 Z W R D b 2 x 1 b W 5 z M S 5 7 T 3 R o Z X I g Q 2 h h c m d l c y A s M T Z 9 J n F 1 b 3 Q 7 L C Z x d W 9 0 O 1 N l Y 3 R p b 2 4 x L 2 9 j d C A o M y k v Q X V 0 b 1 J l b W 9 2 Z W R D b 2 x 1 b W 5 z M S 5 7 V 2 F z d G F n Z S B B b W 9 1 b n Q g L D E 3 f S Z x d W 9 0 O y w m c X V v d D t T Z W N 0 a W 9 u M S 9 v Y 3 Q g K D M p L 0 F 1 d G 9 S Z W 1 v d m V k Q 2 9 s d W 1 u c z E u e 1 R v d G F s I F N l c n Z p Y 2 U g Q y A s M T h 9 J n F 1 b 3 Q 7 L C Z x d W 9 0 O 1 N l Y 3 R p b 2 4 x L 2 9 j d C A o M y k v Q X V 0 b 1 J l b W 9 2 Z W R D b 2 x 1 b W 5 z M S 5 7 Q 2 9 s b 3 V y I F N 0 b 2 5 l I E F t I C w x O X 0 m c X V v d D s s J n F 1 b 3 Q 7 U 2 V j d G l v b j E v b 2 N 0 I C g z K S 9 B d X R v U m V t b 3 Z l Z E N v b H V t b n M x L n t T d G 9 u Z S B X d C A s M j B 9 J n F 1 b 3 Q 7 L C Z x d W 9 0 O 1 N l Y 3 R p b 2 4 x L 2 9 j d C A o M y k v Q X V 0 b 1 J l b W 9 2 Z W R D b 2 x 1 b W 5 z M S 5 7 U 3 R v b m U g Q W 1 v d W 5 0 I C w y M X 0 m c X V v d D s s J n F 1 b 3 Q 7 U 2 V j d G l v b j E v b 2 N 0 I C g z K S 9 B d X R v U m V t b 3 Z l Z E N v b H V t b n M x L n t E a W F t b 2 5 k I F d l a W d o d C A g L D I y f S Z x d W 9 0 O y w m c X V v d D t T Z W N 0 a W 9 u M S 9 v Y 3 Q g K D M p L 0 F 1 d G 9 S Z W 1 v d m V k Q 2 9 s d W 1 u c z E u e 0 R p Y W 1 v b m Q g Q W 1 v d W 5 0 I C w y M 3 0 m c X V v d D s s J n F 1 b 3 Q 7 U 2 V j d G l v b j E v b 2 N 0 I C g z K S 9 B d X R v U m V t b 3 Z l Z E N v b H V t b n M x L n t B b W 9 1 b n Q g L D I 0 f S Z x d W 9 0 O y w m c X V v d D t T Z W N 0 a W 9 u M S 9 v Y 3 Q g K D M p L 0 F 1 d G 9 S Z W 1 v d m V k Q 2 9 s d W 1 u c z E u e 0 d y b 3 N z I E F t b 3 V u d C A s M j V 9 J n F 1 b 3 Q 7 L C Z x d W 9 0 O 1 N l Y 3 R p b 2 4 x L 2 9 j d C A o M y k v Q X V 0 b 1 J l b W 9 2 Z W R D b 2 x 1 b W 5 z M S 5 7 R 3 N 0 I C w y N n 0 m c X V v d D s s J n F 1 b 3 Q 7 U 2 V j d G l v b j E v b 2 N 0 I C g z K S 9 B d X R v U m V t b 3 Z l Z E N v b H V t b n M x L n t H c 3 R w Z X J j Z W 5 0 Y W d l I C w y N 3 0 m c X V v d D s s J n F 1 b 3 Q 7 U 2 V j d G l v b j E v b 2 N 0 I C g z K S 9 B d X R v U m V t b 3 Z l Z E N v b H V t b n M x L n t U e X B l I C w y O H 0 m c X V v d D s s J n F 1 b 3 Q 7 U 2 V j d G l v b j E v b 2 N 0 I C g z K S 9 B d X R v U m V t b 3 Z l Z E N v b H V t b n M x L n t T Y 2 h l b W U g Q m 9 u d X M g L D I 5 f S Z x d W 9 0 O y w m c X V v d D t T Z W N 0 a W 9 u M S 9 v Y 3 Q g K D M p L 0 F 1 d G 9 S Z W 1 v d m V k Q 2 9 s d W 1 u c z E u e 1 N h b G V z b W F u I C w z M H 0 m c X V v d D s s J n F 1 b 3 Q 7 U 2 V j d G l v b j E v b 2 N 0 I C g z K S 9 B d X R v U m V t b 3 Z l Z E N v b H V t b n M x L n t N b 2 J p b G U g T m 8 g L D M x f S Z x d W 9 0 O y w m c X V v d D t T Z W N 0 a W 9 u M S 9 v Y 3 Q g K D M p L 0 F 1 d G 9 S Z W 1 v d m V k Q 2 9 s d W 1 u c z E u e 1 B j c y A s M z J 9 J n F 1 b 3 Q 7 L C Z x d W 9 0 O 1 N l Y 3 R p b 2 4 x L 2 9 j d C A o M y k v Q X V 0 b 1 J l b W 9 2 Z W R D b 2 x 1 b W 5 z M S 5 7 R W 1 w b G 9 5 Z W V u Y W 1 l I C w z M 3 0 m c X V v d D s s J n F 1 b 3 Q 7 U 2 V j d G l v b j E v b 2 N 0 I C g z K S 9 B d X R v U m V t b 3 Z l Z E N v b H V t b n M x L n t Q a W 5 j b 2 R l I C w z N H 0 m c X V v d D s s J n F 1 b 3 Q 7 U 2 V j d G l v b j E v b 2 N 0 I C g z K S 9 B d X R v U m V t b 3 Z l Z E N v b H V t b n M x L n t N b 2 R l I C w z N X 0 m c X V v d D s s J n F 1 b 3 Q 7 U 2 V j d G l v b j E v b 2 N 0 I C g z K S 9 B d X R v U m V t b 3 Z l Z E N v b H V t b n M x L n t B Z G R y Z X N z M S A s M z Z 9 J n F 1 b 3 Q 7 L C Z x d W 9 0 O 1 N l Y 3 R p b 2 4 x L 2 9 j d C A o M y k v Q X V 0 b 1 J l b W 9 2 Z W R D b 2 x 1 b W 5 z M S 5 7 Q 2 F z a G l l c i A s M z d 9 J n F 1 b 3 Q 7 L C Z x d W 9 0 O 1 N l Y 3 R p b 2 4 x L 2 9 j d C A o M y k v Q X V 0 b 1 J l b W 9 2 Z W R D b 2 x 1 b W 5 z M S 5 7 Q m l y d G h k Y X R l I C w z O H 0 m c X V v d D s s J n F 1 b 3 Q 7 U 2 V j d G l v b j E v b 2 N 0 I C g z K S 9 B d X R v U m V t b 3 Z l Z E N v b H V t b n M x L n t P Z m Z l c i A s M z l 9 J n F 1 b 3 Q 7 L C Z x d W 9 0 O 1 N l Y 3 R p b 2 4 x L 2 9 j d C A o M y k v Q X V 0 b 1 J l b W 9 2 Z W R D b 2 x 1 b W 5 z M S 5 7 V 2 V p Z 2 h 0 I F J h b m d l I C w 0 M H 0 m c X V v d D s s J n F 1 b 3 Q 7 U 2 V j d G l v b j E v b 2 N 0 I C g z K S 9 B d X R v U m V t b 3 Z l Z E N v b H V t b n M x L n t M Y W J l b G l u Z y B E Y X R l I C w 0 M X 0 m c X V v d D s s J n F 1 b 3 Q 7 U 2 V j d G l v b j E v b 2 N 0 I C g z K S 9 B d X R v U m V t b 3 Z l Z E N v b H V t b n M x L n t O Y X J y Y X R p b 2 4 g L D Q y f S Z x d W 9 0 O y w m c X V v d D t T Z W N 0 a W 9 u M S 9 v Y 3 Q g K D M p L 0 F 1 d G 9 S Z W 1 v d m V k Q 2 9 s d W 1 u c z E u e 0 F n Z W l u Z y w 0 M 3 0 m c X V v d D s s J n F 1 b 3 Q 7 U 2 V j d G l v b j E v b 2 N 0 I C g z K S 9 B d X R v U m V t b 3 Z l Z E N v b H V t b n M x L n t z b G F i L D Q 0 f S Z x d W 9 0 O y w m c X V v d D t T Z W N 0 a W 9 u M S 9 v Y 3 Q g K D M p L 0 F 1 d G 9 S Z W 1 v d m V k Q 2 9 s d W 1 u c z E u e 0 E s N D V 9 J n F 1 b 3 Q 7 L C Z x d W 9 0 O 1 N l Y 3 R p b 2 4 x L 2 9 j d C A o M y k v Q X V 0 b 1 J l b W 9 2 Z W R D b 2 x 1 b W 5 z M S 5 7 R U 1 Q I E l E L D Q 2 f S Z x d W 9 0 O 1 0 s J n F 1 b 3 Q 7 Q 2 9 s d W 1 u Q 2 9 1 b n Q m c X V v d D s 6 N D c s J n F 1 b 3 Q 7 S 2 V 5 Q 2 9 s d W 1 u T m F t Z X M m c X V v d D s 6 W 1 0 s J n F 1 b 3 Q 7 Q 2 9 s d W 1 u S W R l b n R p d G l l c y Z x d W 9 0 O z p b J n F 1 b 3 Q 7 U 2 V j d G l v b j E v b 2 N 0 I C g z K S 9 B d X R v U m V t b 3 Z l Z E N v b H V t b n M x L n t E Y X R l I C w w f S Z x d W 9 0 O y w m c X V v d D t T Z W N 0 a W 9 u M S 9 v Y 3 Q g K D M p L 0 F 1 d G 9 S Z W 1 v d m V k Q 2 9 s d W 1 u c z E u e 0 F k d m F u Y 2 U g Q W R q L i A s M X 0 m c X V v d D s s J n F 1 b 3 Q 7 U 2 V j d G l v b j E v b 2 N 0 I C g z K S 9 B d X R v U m V t b 3 Z l Z E N v b H V t b n M x L n t E b 2 M g T m 8 g L D J 9 J n F 1 b 3 Q 7 L C Z x d W 9 0 O 1 N l Y 3 R p b 2 4 x L 2 9 j d C A o M y k v Q X V 0 b 1 J l b W 9 2 Z W R D b 2 x 1 b W 5 z M S 5 7 Q n J h b m N o I E 5 h b W U g L D N 9 J n F 1 b 3 Q 7 L C Z x d W 9 0 O 1 N l Y 3 R p b 2 4 x L 2 9 j d C A o M y k v Q X V 0 b 1 J l b W 9 2 Z W R D b 2 x 1 b W 5 z M S 5 7 R G 9 j d W 1 l b n Q g T W F z d G V y I C w 0 f S Z x d W 9 0 O y w m c X V v d D t T Z W N 0 a W 9 u M S 9 v Y 3 Q g K D M p L 0 F 1 d G 9 S Z W 1 v d m V k Q 2 9 s d W 1 u c z E u e 0 F j Y 2 9 1 b n R p b m d n c m 9 1 c C A s N X 0 m c X V v d D s s J n F 1 b 3 Q 7 U 2 V j d G l v b j E v b 2 N 0 I C g z K S 9 B d X R v U m V t b 3 Z l Z E N v b H V t b n M x L n t D b G F z c 2 l m a W N h d G l v b m c g L D Z 9 J n F 1 b 3 Q 7 L C Z x d W 9 0 O 1 N l Y 3 R p b 2 4 x L 2 9 j d C A o M y k v Q X V 0 b 1 J l b W 9 2 Z W R D b 2 x 1 b W 5 z M S 5 7 Q 3 V z d G 9 t Z X I g L D d 9 J n F 1 b 3 Q 7 L C Z x d W 9 0 O 1 N l Y 3 R p b 2 4 x L 2 9 j d C A o M y k v Q X V 0 b 1 J l b W 9 2 Z W R D b 2 x 1 b W 5 z M S 5 7 S X R l b S A s O H 0 m c X V v d D s s J n F 1 b 3 Q 7 U 2 V j d G l v b j E v b 2 N 0 I C g z K S 9 B d X R v U m V t b 3 Z l Z E N v b H V t b n M x L n t D Y X R l Z 2 9 y e S A s O X 0 m c X V v d D s s J n F 1 b 3 Q 7 U 2 V j d G l v b j E v b 2 N 0 I C g z K S 9 B d X R v U m V t b 3 Z l Z E N v b H V t b n M x L n t C Y X I g Q 2 9 k Z S A s M T B 9 J n F 1 b 3 Q 7 L C Z x d W 9 0 O 1 N l Y 3 R p b 2 4 x L 2 9 j d C A o M y k v Q X V 0 b 1 J l b W 9 2 Z W R D b 2 x 1 b W 5 z M S 5 7 U m F 0 Z S A s M T F 9 J n F 1 b 3 Q 7 L C Z x d W 9 0 O 1 N l Y 3 R p b 2 4 x L 2 9 j d C A o M y k v Q X V 0 b 1 J l b W 9 2 Z W R D b 2 x 1 b W 5 z M S 5 7 U H V y a X R 5 I C w x M n 0 m c X V v d D s s J n F 1 b 3 Q 7 U 2 V j d G l v b j E v b 2 N 0 I C g z K S 9 B d X R v U m V t b 3 Z l Z E N v b H V t b n M x L n t O Z X Q g V 3 Q g L D E z f S Z x d W 9 0 O y w m c X V v d D t T Z W N 0 a W 9 u M S 9 v Y 3 Q g K D M p L 0 F 1 d G 9 S Z W 1 v d m V k Q 2 9 s d W 1 u c z E u e 0 Z p b m U g V 3 Q g L D E 0 f S Z x d W 9 0 O y w m c X V v d D t T Z W N 0 a W 9 u M S 9 v Y 3 Q g K D M p L 0 F 1 d G 9 S Z W 1 v d m V k Q 2 9 s d W 1 u c z E u e 0 x h Y m 9 1 c i B D a G F y Z 2 V z I C w x N X 0 m c X V v d D s s J n F 1 b 3 Q 7 U 2 V j d G l v b j E v b 2 N 0 I C g z K S 9 B d X R v U m V t b 3 Z l Z E N v b H V t b n M x L n t P d G h l c i B D a G F y Z 2 V z I C w x N n 0 m c X V v d D s s J n F 1 b 3 Q 7 U 2 V j d G l v b j E v b 2 N 0 I C g z K S 9 B d X R v U m V t b 3 Z l Z E N v b H V t b n M x L n t X Y X N 0 Y W d l I E F t b 3 V u d C A s M T d 9 J n F 1 b 3 Q 7 L C Z x d W 9 0 O 1 N l Y 3 R p b 2 4 x L 2 9 j d C A o M y k v Q X V 0 b 1 J l b W 9 2 Z W R D b 2 x 1 b W 5 z M S 5 7 V G 9 0 Y W w g U 2 V y d m l j Z S B D I C w x O H 0 m c X V v d D s s J n F 1 b 3 Q 7 U 2 V j d G l v b j E v b 2 N 0 I C g z K S 9 B d X R v U m V t b 3 Z l Z E N v b H V t b n M x L n t D b 2 x v d X I g U 3 R v b m U g Q W 0 g L D E 5 f S Z x d W 9 0 O y w m c X V v d D t T Z W N 0 a W 9 u M S 9 v Y 3 Q g K D M p L 0 F 1 d G 9 S Z W 1 v d m V k Q 2 9 s d W 1 u c z E u e 1 N 0 b 2 5 l I F d 0 I C w y M H 0 m c X V v d D s s J n F 1 b 3 Q 7 U 2 V j d G l v b j E v b 2 N 0 I C g z K S 9 B d X R v U m V t b 3 Z l Z E N v b H V t b n M x L n t T d G 9 u Z S B B b W 9 1 b n Q g L D I x f S Z x d W 9 0 O y w m c X V v d D t T Z W N 0 a W 9 u M S 9 v Y 3 Q g K D M p L 0 F 1 d G 9 S Z W 1 v d m V k Q 2 9 s d W 1 u c z E u e 0 R p Y W 1 v b m Q g V 2 V p Z 2 h 0 I C A s M j J 9 J n F 1 b 3 Q 7 L C Z x d W 9 0 O 1 N l Y 3 R p b 2 4 x L 2 9 j d C A o M y k v Q X V 0 b 1 J l b W 9 2 Z W R D b 2 x 1 b W 5 z M S 5 7 R G l h b W 9 u Z C B B b W 9 1 b n Q g L D I z f S Z x d W 9 0 O y w m c X V v d D t T Z W N 0 a W 9 u M S 9 v Y 3 Q g K D M p L 0 F 1 d G 9 S Z W 1 v d m V k Q 2 9 s d W 1 u c z E u e 0 F t b 3 V u d C A s M j R 9 J n F 1 b 3 Q 7 L C Z x d W 9 0 O 1 N l Y 3 R p b 2 4 x L 2 9 j d C A o M y k v Q X V 0 b 1 J l b W 9 2 Z W R D b 2 x 1 b W 5 z M S 5 7 R 3 J v c 3 M g Q W 1 v d W 5 0 I C w y N X 0 m c X V v d D s s J n F 1 b 3 Q 7 U 2 V j d G l v b j E v b 2 N 0 I C g z K S 9 B d X R v U m V t b 3 Z l Z E N v b H V t b n M x L n t H c 3 Q g L D I 2 f S Z x d W 9 0 O y w m c X V v d D t T Z W N 0 a W 9 u M S 9 v Y 3 Q g K D M p L 0 F 1 d G 9 S Z W 1 v d m V k Q 2 9 s d W 1 u c z E u e 0 d z d H B l c m N l b n R h Z 2 U g L D I 3 f S Z x d W 9 0 O y w m c X V v d D t T Z W N 0 a W 9 u M S 9 v Y 3 Q g K D M p L 0 F 1 d G 9 S Z W 1 v d m V k Q 2 9 s d W 1 u c z E u e 1 R 5 c G U g L D I 4 f S Z x d W 9 0 O y w m c X V v d D t T Z W N 0 a W 9 u M S 9 v Y 3 Q g K D M p L 0 F 1 d G 9 S Z W 1 v d m V k Q 2 9 s d W 1 u c z E u e 1 N j a G V t Z S B C b 2 5 1 c y A s M j l 9 J n F 1 b 3 Q 7 L C Z x d W 9 0 O 1 N l Y 3 R p b 2 4 x L 2 9 j d C A o M y k v Q X V 0 b 1 J l b W 9 2 Z W R D b 2 x 1 b W 5 z M S 5 7 U 2 F s Z X N t Y W 4 g L D M w f S Z x d W 9 0 O y w m c X V v d D t T Z W N 0 a W 9 u M S 9 v Y 3 Q g K D M p L 0 F 1 d G 9 S Z W 1 v d m V k Q 2 9 s d W 1 u c z E u e 0 1 v Y m l s Z S B O b y A s M z F 9 J n F 1 b 3 Q 7 L C Z x d W 9 0 O 1 N l Y 3 R p b 2 4 x L 2 9 j d C A o M y k v Q X V 0 b 1 J l b W 9 2 Z W R D b 2 x 1 b W 5 z M S 5 7 U G N z I C w z M n 0 m c X V v d D s s J n F 1 b 3 Q 7 U 2 V j d G l v b j E v b 2 N 0 I C g z K S 9 B d X R v U m V t b 3 Z l Z E N v b H V t b n M x L n t F b X B s b 3 l l Z W 5 h b W U g L D M z f S Z x d W 9 0 O y w m c X V v d D t T Z W N 0 a W 9 u M S 9 v Y 3 Q g K D M p L 0 F 1 d G 9 S Z W 1 v d m V k Q 2 9 s d W 1 u c z E u e 1 B p b m N v Z G U g L D M 0 f S Z x d W 9 0 O y w m c X V v d D t T Z W N 0 a W 9 u M S 9 v Y 3 Q g K D M p L 0 F 1 d G 9 S Z W 1 v d m V k Q 2 9 s d W 1 u c z E u e 0 1 v Z G U g L D M 1 f S Z x d W 9 0 O y w m c X V v d D t T Z W N 0 a W 9 u M S 9 v Y 3 Q g K D M p L 0 F 1 d G 9 S Z W 1 v d m V k Q 2 9 s d W 1 u c z E u e 0 F k Z H J l c 3 M x I C w z N n 0 m c X V v d D s s J n F 1 b 3 Q 7 U 2 V j d G l v b j E v b 2 N 0 I C g z K S 9 B d X R v U m V t b 3 Z l Z E N v b H V t b n M x L n t D Y X N o a W V y I C w z N 3 0 m c X V v d D s s J n F 1 b 3 Q 7 U 2 V j d G l v b j E v b 2 N 0 I C g z K S 9 B d X R v U m V t b 3 Z l Z E N v b H V t b n M x L n t C a X J 0 a G R h d G U g L D M 4 f S Z x d W 9 0 O y w m c X V v d D t T Z W N 0 a W 9 u M S 9 v Y 3 Q g K D M p L 0 F 1 d G 9 S Z W 1 v d m V k Q 2 9 s d W 1 u c z E u e 0 9 m Z m V y I C w z O X 0 m c X V v d D s s J n F 1 b 3 Q 7 U 2 V j d G l v b j E v b 2 N 0 I C g z K S 9 B d X R v U m V t b 3 Z l Z E N v b H V t b n M x L n t X Z W l n a H Q g U m F u Z 2 U g L D Q w f S Z x d W 9 0 O y w m c X V v d D t T Z W N 0 a W 9 u M S 9 v Y 3 Q g K D M p L 0 F 1 d G 9 S Z W 1 v d m V k Q 2 9 s d W 1 u c z E u e 0 x h Y m V s a W 5 n I E R h d G U g L D Q x f S Z x d W 9 0 O y w m c X V v d D t T Z W N 0 a W 9 u M S 9 v Y 3 Q g K D M p L 0 F 1 d G 9 S Z W 1 v d m V k Q 2 9 s d W 1 u c z E u e 0 5 h c n J h d G l v b i A s N D J 9 J n F 1 b 3 Q 7 L C Z x d W 9 0 O 1 N l Y 3 R p b 2 4 x L 2 9 j d C A o M y k v Q X V 0 b 1 J l b W 9 2 Z W R D b 2 x 1 b W 5 z M S 5 7 Q W d l a W 5 n L D Q z f S Z x d W 9 0 O y w m c X V v d D t T Z W N 0 a W 9 u M S 9 v Y 3 Q g K D M p L 0 F 1 d G 9 S Z W 1 v d m V k Q 2 9 s d W 1 u c z E u e 3 N s Y W I s N D R 9 J n F 1 b 3 Q 7 L C Z x d W 9 0 O 1 N l Y 3 R p b 2 4 x L 2 9 j d C A o M y k v Q X V 0 b 1 J l b W 9 2 Z W R D b 2 x 1 b W 5 z M S 5 7 Q S w 0 N X 0 m c X V v d D s s J n F 1 b 3 Q 7 U 2 V j d G l v b j E v b 2 N 0 I C g z K S 9 B d X R v U m V t b 3 Z l Z E N v b H V t b n M x L n t F T V A g S U Q s N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Y 3 Q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N 0 J T I w K D Q p L 2 9 j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j d C U y M C g 0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Y 3 Q l M j A o N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T R F L 1 p S j 0 O H L 1 / 9 7 p S G t Q A A A A A C A A A A A A A Q Z g A A A A E A A C A A A A D E e G z 6 / U W N 5 5 S E 8 u B k V n o t W M m Y b 8 s h y t T I y z O g / r M k R w A A A A A O g A A A A A I A A C A A A A A r h 1 w V 6 W H S t D U w 6 d Q q l D / Q k + s k / 6 j A y w + d B U x N M K S R 1 1 A A A A D 5 S l g a h 7 I n Z N S D l B v y Y Q p H p k c 6 s c q h + / I 4 8 v t 9 x X A F g h 3 h r G x q U a m X H U w f z g I 4 E 4 P z J z p Z 0 J R 0 o s 4 M 3 L x 0 / M r a 9 G K O j 8 q v O d H / A Z 7 9 e y d 2 + U A A A A D 4 w B 3 P o E q z t 1 0 D f D 5 t r R B 0 C / R c f 6 3 n 9 q Z 7 r c L Q D L X w 4 L E a B d u 0 y o I U 6 h l w J f u z + 7 s A U O u x x 8 c / 8 s q p 2 r 0 Z i j q t < / D a t a M a s h u p > 
</file>

<file path=customXml/itemProps1.xml><?xml version="1.0" encoding="utf-8"?>
<ds:datastoreItem xmlns:ds="http://schemas.openxmlformats.org/officeDocument/2006/customXml" ds:itemID="{66423EFC-24D1-426B-AAFF-A8E8599FAE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 - BM,OM,FM</vt:lpstr>
      <vt:lpstr>RATES</vt:lpstr>
      <vt:lpstr>Sheet1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2023-10-09T10:01:02Z</dcterms:created>
  <dcterms:modified xsi:type="dcterms:W3CDTF">2023-11-17T11:54:03Z</dcterms:modified>
</cp:coreProperties>
</file>