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64" activeTab="1"/>
  </bookViews>
  <sheets>
    <sheet name="Sheet0" sheetId="1" r:id="rId1"/>
    <sheet name="FINAL AOP OCT23" sheetId="2" r:id="rId2"/>
  </sheets>
  <externalReferences>
    <externalReference r:id="rId3"/>
    <externalReference r:id="rId4"/>
  </externalReferences>
  <definedNames>
    <definedName name="_xlnm._FilterDatabase" localSheetId="1" hidden="1">'FINAL AOP OCT23'!$A$1:$Q$502</definedName>
  </definedNames>
  <calcPr calcId="152511"/>
</workbook>
</file>

<file path=xl/calcChain.xml><?xml version="1.0" encoding="utf-8"?>
<calcChain xmlns="http://schemas.openxmlformats.org/spreadsheetml/2006/main">
  <c r="F38" i="2" l="1"/>
  <c r="F37" i="2"/>
  <c r="C44" i="2" l="1"/>
  <c r="B44" i="2"/>
  <c r="C43" i="2"/>
  <c r="B43" i="2"/>
  <c r="C42" i="2"/>
  <c r="B42" i="2"/>
  <c r="C38" i="2"/>
  <c r="B38" i="2"/>
  <c r="C37" i="2"/>
  <c r="B37" i="2"/>
  <c r="C33" i="2"/>
  <c r="B33" i="2"/>
  <c r="C32" i="2"/>
  <c r="B32" i="2"/>
  <c r="C31" i="2"/>
  <c r="B31" i="2"/>
  <c r="C20" i="2"/>
  <c r="B20" i="2"/>
  <c r="C19" i="2"/>
  <c r="B19" i="2"/>
  <c r="C18" i="2"/>
  <c r="B18" i="2"/>
  <c r="C17" i="2"/>
  <c r="B17" i="2"/>
  <c r="C13" i="2"/>
  <c r="B13" i="2"/>
  <c r="C12" i="2"/>
  <c r="B12" i="2"/>
  <c r="C8" i="2"/>
  <c r="B8" i="2"/>
  <c r="C7" i="2"/>
  <c r="B7" i="2"/>
  <c r="C6" i="2"/>
  <c r="B6" i="2"/>
  <c r="Q41" i="2"/>
  <c r="P41" i="2"/>
  <c r="O41" i="2"/>
  <c r="N41" i="2"/>
  <c r="M41" i="2"/>
  <c r="L41" i="2"/>
  <c r="K41" i="2"/>
  <c r="J41" i="2"/>
  <c r="I41" i="2"/>
  <c r="H41" i="2"/>
  <c r="G41" i="2"/>
  <c r="D41" i="2"/>
  <c r="Q36" i="2"/>
  <c r="P36" i="2"/>
  <c r="O36" i="2"/>
  <c r="N36" i="2"/>
  <c r="M36" i="2"/>
  <c r="L36" i="2"/>
  <c r="K36" i="2"/>
  <c r="J36" i="2"/>
  <c r="I36" i="2"/>
  <c r="H36" i="2"/>
  <c r="G36" i="2"/>
  <c r="D36" i="2"/>
  <c r="Q30" i="2"/>
  <c r="P30" i="2"/>
  <c r="O30" i="2"/>
  <c r="N30" i="2"/>
  <c r="M30" i="2"/>
  <c r="L30" i="2"/>
  <c r="K30" i="2"/>
  <c r="J30" i="2"/>
  <c r="I30" i="2"/>
  <c r="H30" i="2"/>
  <c r="G30" i="2"/>
  <c r="D30" i="2"/>
  <c r="Q24" i="2"/>
  <c r="P24" i="2"/>
  <c r="O24" i="2"/>
  <c r="N24" i="2"/>
  <c r="M24" i="2"/>
  <c r="L24" i="2"/>
  <c r="K24" i="2"/>
  <c r="J24" i="2"/>
  <c r="I24" i="2"/>
  <c r="H24" i="2"/>
  <c r="G24" i="2"/>
  <c r="D24" i="2"/>
  <c r="C24" i="2"/>
  <c r="B24" i="2"/>
  <c r="Q16" i="2"/>
  <c r="P16" i="2"/>
  <c r="O16" i="2"/>
  <c r="N16" i="2"/>
  <c r="M16" i="2"/>
  <c r="L16" i="2"/>
  <c r="K16" i="2"/>
  <c r="J16" i="2"/>
  <c r="I16" i="2"/>
  <c r="H16" i="2"/>
  <c r="G16" i="2"/>
  <c r="D16" i="2"/>
  <c r="Q11" i="2"/>
  <c r="P11" i="2"/>
  <c r="O11" i="2"/>
  <c r="N11" i="2"/>
  <c r="M11" i="2"/>
  <c r="L11" i="2"/>
  <c r="K11" i="2"/>
  <c r="J11" i="2"/>
  <c r="I11" i="2"/>
  <c r="H11" i="2"/>
  <c r="G11" i="2"/>
  <c r="D11" i="2"/>
  <c r="Q5" i="2"/>
  <c r="P5" i="2"/>
  <c r="O5" i="2"/>
  <c r="N5" i="2"/>
  <c r="M5" i="2"/>
  <c r="L5" i="2"/>
  <c r="K5" i="2"/>
  <c r="J5" i="2"/>
  <c r="I5" i="2"/>
  <c r="H5" i="2"/>
  <c r="G5" i="2"/>
  <c r="D5" i="2"/>
  <c r="E23" i="2"/>
  <c r="F23" i="2" s="1"/>
  <c r="E44" i="2"/>
  <c r="E43" i="2"/>
  <c r="E42" i="2"/>
  <c r="F40" i="2"/>
  <c r="F39" i="2"/>
  <c r="E38" i="2"/>
  <c r="E37" i="2"/>
  <c r="F35" i="2"/>
  <c r="F34" i="2"/>
  <c r="E33" i="2"/>
  <c r="E32" i="2"/>
  <c r="E31" i="2"/>
  <c r="F29" i="2"/>
  <c r="F28" i="2"/>
  <c r="F26" i="2"/>
  <c r="E25" i="2"/>
  <c r="E22" i="2"/>
  <c r="F22" i="2" s="1"/>
  <c r="E21" i="2"/>
  <c r="F21" i="2" s="1"/>
  <c r="E20" i="2"/>
  <c r="F20" i="2" s="1"/>
  <c r="E19" i="2"/>
  <c r="F19" i="2" s="1"/>
  <c r="E18" i="2"/>
  <c r="E17" i="2"/>
  <c r="F17" i="2" s="1"/>
  <c r="F15" i="2"/>
  <c r="F14" i="2"/>
  <c r="E13" i="2"/>
  <c r="E12" i="2"/>
  <c r="F10" i="2"/>
  <c r="F9" i="2"/>
  <c r="E8" i="2"/>
  <c r="E7" i="2"/>
  <c r="E6" i="2"/>
  <c r="C41" i="2" l="1"/>
  <c r="B36" i="2"/>
  <c r="B41" i="2"/>
  <c r="C36" i="2"/>
  <c r="C30" i="2"/>
  <c r="B30" i="2"/>
  <c r="B16" i="2"/>
  <c r="C5" i="2"/>
  <c r="C11" i="2"/>
  <c r="C16" i="2"/>
  <c r="F42" i="2"/>
  <c r="B5" i="2"/>
  <c r="B11" i="2"/>
  <c r="H27" i="2"/>
  <c r="O46" i="2"/>
  <c r="D27" i="2"/>
  <c r="G27" i="2"/>
  <c r="I27" i="2"/>
  <c r="M27" i="2"/>
  <c r="Q27" i="2"/>
  <c r="G46" i="2"/>
  <c r="K46" i="2"/>
  <c r="I46" i="2"/>
  <c r="M46" i="2"/>
  <c r="Q46" i="2"/>
  <c r="L27" i="2"/>
  <c r="P27" i="2"/>
  <c r="H46" i="2"/>
  <c r="P46" i="2"/>
  <c r="D46" i="2"/>
  <c r="E36" i="2"/>
  <c r="L46" i="2"/>
  <c r="J46" i="2"/>
  <c r="N46" i="2"/>
  <c r="K27" i="2"/>
  <c r="O27" i="2"/>
  <c r="N27" i="2"/>
  <c r="J27" i="2"/>
  <c r="F33" i="2"/>
  <c r="F25" i="2"/>
  <c r="F24" i="2" s="1"/>
  <c r="E24" i="2"/>
  <c r="E30" i="2"/>
  <c r="E11" i="2"/>
  <c r="F31" i="2"/>
  <c r="E16" i="2"/>
  <c r="E41" i="2"/>
  <c r="F18" i="2"/>
  <c r="F16" i="2" s="1"/>
  <c r="F32" i="2"/>
  <c r="F36" i="2"/>
  <c r="E5" i="2"/>
  <c r="Q3" i="1"/>
  <c r="P3" i="1"/>
  <c r="O3" i="1"/>
  <c r="N3" i="1"/>
  <c r="M3" i="1"/>
  <c r="L3" i="1"/>
  <c r="K3" i="1"/>
  <c r="J3" i="1"/>
  <c r="I3" i="1"/>
  <c r="H3" i="1"/>
  <c r="G3" i="1"/>
  <c r="E491" i="1"/>
  <c r="B46" i="2" l="1"/>
  <c r="C46" i="2"/>
  <c r="F41" i="2"/>
  <c r="B27" i="2"/>
  <c r="C27" i="2"/>
  <c r="F30" i="2"/>
  <c r="E46" i="2"/>
  <c r="E27" i="2"/>
  <c r="F7" i="2" s="1"/>
  <c r="F498" i="1"/>
  <c r="F496" i="1"/>
  <c r="F494" i="1"/>
  <c r="F493" i="1"/>
  <c r="E493" i="1"/>
  <c r="F492" i="1"/>
  <c r="E492" i="1"/>
  <c r="F491" i="1"/>
  <c r="F490" i="1"/>
  <c r="E490" i="1"/>
  <c r="F489" i="1"/>
  <c r="E489" i="1"/>
  <c r="F488" i="1"/>
  <c r="E488" i="1"/>
  <c r="F487" i="1"/>
  <c r="E487" i="1"/>
  <c r="F486" i="1"/>
  <c r="E486" i="1"/>
  <c r="E485" i="1" s="1"/>
  <c r="F484" i="1"/>
  <c r="F481" i="1"/>
  <c r="F479" i="1"/>
  <c r="F477" i="1"/>
  <c r="F475" i="1"/>
  <c r="F473" i="1"/>
  <c r="F471" i="1"/>
  <c r="F469" i="1"/>
  <c r="E469" i="1"/>
  <c r="E468" i="1"/>
  <c r="F468" i="1" s="1"/>
  <c r="E467" i="1"/>
  <c r="F467" i="1" s="1"/>
  <c r="E466" i="1"/>
  <c r="F466" i="1" s="1"/>
  <c r="E465" i="1"/>
  <c r="F465" i="1" s="1"/>
  <c r="F463" i="1"/>
  <c r="F461" i="1"/>
  <c r="E460" i="1"/>
  <c r="F460" i="1" s="1"/>
  <c r="E459" i="1"/>
  <c r="F459" i="1" s="1"/>
  <c r="E458" i="1"/>
  <c r="F458" i="1" s="1"/>
  <c r="F457" i="1" s="1"/>
  <c r="E457" i="1"/>
  <c r="F456" i="1"/>
  <c r="F455" i="1"/>
  <c r="E455" i="1"/>
  <c r="F454" i="1"/>
  <c r="E454" i="1"/>
  <c r="F453" i="1"/>
  <c r="E453" i="1"/>
  <c r="F452" i="1"/>
  <c r="E452" i="1"/>
  <c r="F451" i="1"/>
  <c r="E451" i="1"/>
  <c r="F450" i="1"/>
  <c r="E450" i="1"/>
  <c r="F449" i="1"/>
  <c r="E449" i="1"/>
  <c r="F448" i="1"/>
  <c r="F447" i="1" s="1"/>
  <c r="F445" i="1" s="1"/>
  <c r="E448" i="1"/>
  <c r="E447" i="1" s="1"/>
  <c r="F446" i="1"/>
  <c r="F444" i="1"/>
  <c r="F443" i="1"/>
  <c r="E443" i="1"/>
  <c r="F442" i="1"/>
  <c r="E442" i="1"/>
  <c r="F441" i="1"/>
  <c r="E441" i="1"/>
  <c r="F440" i="1"/>
  <c r="E440" i="1"/>
  <c r="F439" i="1"/>
  <c r="E439" i="1"/>
  <c r="F438" i="1"/>
  <c r="E438" i="1"/>
  <c r="F437" i="1"/>
  <c r="E437" i="1"/>
  <c r="F436" i="1"/>
  <c r="E435" i="1"/>
  <c r="F433" i="1"/>
  <c r="F432" i="1"/>
  <c r="E432" i="1"/>
  <c r="F431" i="1"/>
  <c r="E431" i="1"/>
  <c r="F430" i="1"/>
  <c r="E430" i="1"/>
  <c r="F429" i="1"/>
  <c r="E429" i="1"/>
  <c r="F428" i="1"/>
  <c r="E428" i="1"/>
  <c r="F427" i="1"/>
  <c r="E427" i="1"/>
  <c r="F426" i="1"/>
  <c r="E426" i="1"/>
  <c r="F425" i="1"/>
  <c r="F423" i="1"/>
  <c r="F422" i="1"/>
  <c r="E422" i="1"/>
  <c r="F421" i="1"/>
  <c r="E421" i="1"/>
  <c r="F420" i="1"/>
  <c r="E419" i="1"/>
  <c r="F419" i="1" s="1"/>
  <c r="F418" i="1"/>
  <c r="E418" i="1"/>
  <c r="E417" i="1"/>
  <c r="F417" i="1" s="1"/>
  <c r="F416" i="1"/>
  <c r="E416" i="1"/>
  <c r="E415" i="1"/>
  <c r="F415" i="1" s="1"/>
  <c r="F414" i="1"/>
  <c r="E414" i="1"/>
  <c r="E413" i="1"/>
  <c r="F413" i="1" s="1"/>
  <c r="F412" i="1"/>
  <c r="E412" i="1"/>
  <c r="E411" i="1"/>
  <c r="F409" i="1"/>
  <c r="F407" i="1"/>
  <c r="E406" i="1"/>
  <c r="F406" i="1" s="1"/>
  <c r="E405" i="1"/>
  <c r="F405" i="1" s="1"/>
  <c r="E404" i="1"/>
  <c r="F402" i="1"/>
  <c r="F401" i="1"/>
  <c r="E401" i="1"/>
  <c r="F400" i="1"/>
  <c r="E400" i="1"/>
  <c r="F399" i="1"/>
  <c r="E399" i="1"/>
  <c r="F398" i="1"/>
  <c r="E398" i="1"/>
  <c r="F397" i="1"/>
  <c r="E397" i="1"/>
  <c r="F396" i="1"/>
  <c r="E396" i="1"/>
  <c r="F395" i="1"/>
  <c r="E395" i="1"/>
  <c r="F394" i="1"/>
  <c r="E394" i="1"/>
  <c r="F393" i="1"/>
  <c r="E393" i="1"/>
  <c r="F392" i="1"/>
  <c r="F390" i="1"/>
  <c r="F389" i="1"/>
  <c r="E389" i="1"/>
  <c r="F388" i="1"/>
  <c r="E388" i="1"/>
  <c r="F387" i="1"/>
  <c r="E387" i="1"/>
  <c r="F386" i="1"/>
  <c r="E386" i="1"/>
  <c r="F385" i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4" i="1"/>
  <c r="F372" i="1"/>
  <c r="E371" i="1"/>
  <c r="F371" i="1" s="1"/>
  <c r="E370" i="1"/>
  <c r="F370" i="1" s="1"/>
  <c r="E369" i="1"/>
  <c r="F369" i="1" s="1"/>
  <c r="E368" i="1"/>
  <c r="F368" i="1" s="1"/>
  <c r="F367" i="1" s="1"/>
  <c r="F366" i="1"/>
  <c r="F365" i="1"/>
  <c r="E365" i="1"/>
  <c r="F364" i="1"/>
  <c r="E364" i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E355" i="1"/>
  <c r="F354" i="1"/>
  <c r="E354" i="1"/>
  <c r="F353" i="1"/>
  <c r="E353" i="1"/>
  <c r="F352" i="1"/>
  <c r="E352" i="1"/>
  <c r="F351" i="1"/>
  <c r="E351" i="1"/>
  <c r="F350" i="1"/>
  <c r="E350" i="1"/>
  <c r="F349" i="1"/>
  <c r="F347" i="1"/>
  <c r="F346" i="1"/>
  <c r="E346" i="1"/>
  <c r="F345" i="1"/>
  <c r="E345" i="1"/>
  <c r="F344" i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F334" i="1"/>
  <c r="F332" i="1"/>
  <c r="F330" i="1"/>
  <c r="F329" i="1"/>
  <c r="F327" i="1"/>
  <c r="F326" i="1"/>
  <c r="E326" i="1"/>
  <c r="F325" i="1"/>
  <c r="E325" i="1"/>
  <c r="F324" i="1"/>
  <c r="E324" i="1"/>
  <c r="F323" i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F313" i="1"/>
  <c r="F312" i="1"/>
  <c r="E312" i="1"/>
  <c r="F310" i="1"/>
  <c r="E309" i="1"/>
  <c r="F309" i="1" s="1"/>
  <c r="E308" i="1"/>
  <c r="F308" i="1" s="1"/>
  <c r="F307" i="1" s="1"/>
  <c r="E307" i="1"/>
  <c r="F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F297" i="1" s="1"/>
  <c r="F294" i="1" s="1"/>
  <c r="E298" i="1"/>
  <c r="E297" i="1" s="1"/>
  <c r="F296" i="1"/>
  <c r="E295" i="1"/>
  <c r="F295" i="1" s="1"/>
  <c r="E294" i="1"/>
  <c r="F293" i="1"/>
  <c r="F291" i="1"/>
  <c r="F290" i="1"/>
  <c r="F289" i="1"/>
  <c r="E289" i="1"/>
  <c r="F288" i="1"/>
  <c r="E288" i="1"/>
  <c r="F287" i="1"/>
  <c r="E287" i="1"/>
  <c r="F286" i="1"/>
  <c r="F285" i="1" s="1"/>
  <c r="E286" i="1"/>
  <c r="E285" i="1" s="1"/>
  <c r="F284" i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F273" i="1"/>
  <c r="F272" i="1"/>
  <c r="E272" i="1"/>
  <c r="F270" i="1"/>
  <c r="F269" i="1"/>
  <c r="F267" i="1"/>
  <c r="F265" i="1"/>
  <c r="F264" i="1"/>
  <c r="E264" i="1"/>
  <c r="F263" i="1"/>
  <c r="E263" i="1"/>
  <c r="F262" i="1"/>
  <c r="E262" i="1"/>
  <c r="F261" i="1"/>
  <c r="E261" i="1"/>
  <c r="F260" i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F250" i="1"/>
  <c r="F248" i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0" i="1"/>
  <c r="F239" i="1"/>
  <c r="E239" i="1"/>
  <c r="F238" i="1"/>
  <c r="E238" i="1"/>
  <c r="F237" i="1"/>
  <c r="F236" i="1" s="1"/>
  <c r="E237" i="1"/>
  <c r="E236" i="1" s="1"/>
  <c r="F235" i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F226" i="1"/>
  <c r="F225" i="1"/>
  <c r="E225" i="1"/>
  <c r="F224" i="1"/>
  <c r="E224" i="1"/>
  <c r="F223" i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E205" i="1" s="1"/>
  <c r="F206" i="1"/>
  <c r="F204" i="1"/>
  <c r="E203" i="1"/>
  <c r="F203" i="1" s="1"/>
  <c r="F202" i="1" s="1"/>
  <c r="F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F193" i="1" s="1"/>
  <c r="E194" i="1"/>
  <c r="E193" i="1" s="1"/>
  <c r="F192" i="1"/>
  <c r="F190" i="1"/>
  <c r="E189" i="1"/>
  <c r="E188" i="1" s="1"/>
  <c r="F187" i="1"/>
  <c r="E186" i="1"/>
  <c r="F186" i="1" s="1"/>
  <c r="E185" i="1"/>
  <c r="F185" i="1" s="1"/>
  <c r="E184" i="1"/>
  <c r="F184" i="1" s="1"/>
  <c r="E183" i="1"/>
  <c r="F183" i="1" s="1"/>
  <c r="F182" i="1"/>
  <c r="E182" i="1"/>
  <c r="E181" i="1"/>
  <c r="F181" i="1" s="1"/>
  <c r="F180" i="1"/>
  <c r="E180" i="1"/>
  <c r="E179" i="1"/>
  <c r="F179" i="1" s="1"/>
  <c r="E178" i="1"/>
  <c r="F178" i="1" s="1"/>
  <c r="E177" i="1"/>
  <c r="F177" i="1" s="1"/>
  <c r="F175" i="1"/>
  <c r="F173" i="1"/>
  <c r="F172" i="1"/>
  <c r="E172" i="1"/>
  <c r="E171" i="1"/>
  <c r="F171" i="1" s="1"/>
  <c r="F170" i="1" s="1"/>
  <c r="E170" i="1"/>
  <c r="F169" i="1"/>
  <c r="E168" i="1"/>
  <c r="F168" i="1" s="1"/>
  <c r="F167" i="1"/>
  <c r="E167" i="1"/>
  <c r="E166" i="1"/>
  <c r="F166" i="1" s="1"/>
  <c r="F165" i="1"/>
  <c r="E165" i="1"/>
  <c r="E164" i="1"/>
  <c r="F164" i="1" s="1"/>
  <c r="F163" i="1"/>
  <c r="E163" i="1"/>
  <c r="E162" i="1"/>
  <c r="F162" i="1" s="1"/>
  <c r="F161" i="1"/>
  <c r="E161" i="1"/>
  <c r="E160" i="1"/>
  <c r="F160" i="1" s="1"/>
  <c r="F159" i="1"/>
  <c r="E159" i="1"/>
  <c r="E158" i="1"/>
  <c r="E157" i="1" s="1"/>
  <c r="E155" i="1" s="1"/>
  <c r="F156" i="1"/>
  <c r="F154" i="1"/>
  <c r="E153" i="1"/>
  <c r="E151" i="1" s="1"/>
  <c r="F152" i="1"/>
  <c r="E152" i="1"/>
  <c r="F150" i="1"/>
  <c r="E149" i="1"/>
  <c r="F149" i="1" s="1"/>
  <c r="F148" i="1"/>
  <c r="E148" i="1"/>
  <c r="E147" i="1"/>
  <c r="F147" i="1" s="1"/>
  <c r="F146" i="1"/>
  <c r="E146" i="1"/>
  <c r="E145" i="1"/>
  <c r="F145" i="1" s="1"/>
  <c r="F144" i="1"/>
  <c r="E144" i="1"/>
  <c r="E143" i="1"/>
  <c r="F143" i="1" s="1"/>
  <c r="F142" i="1"/>
  <c r="E142" i="1"/>
  <c r="E141" i="1"/>
  <c r="F141" i="1" s="1"/>
  <c r="F140" i="1"/>
  <c r="E140" i="1"/>
  <c r="E139" i="1" s="1"/>
  <c r="E137" i="1" s="1"/>
  <c r="F138" i="1"/>
  <c r="E136" i="1"/>
  <c r="F136" i="1" s="1"/>
  <c r="F135" i="1"/>
  <c r="E135" i="1"/>
  <c r="E134" i="1"/>
  <c r="F134" i="1" s="1"/>
  <c r="F133" i="1"/>
  <c r="E133" i="1"/>
  <c r="E132" i="1"/>
  <c r="F132" i="1" s="1"/>
  <c r="F131" i="1"/>
  <c r="E131" i="1"/>
  <c r="E130" i="1"/>
  <c r="F130" i="1" s="1"/>
  <c r="F129" i="1"/>
  <c r="E129" i="1"/>
  <c r="E128" i="1"/>
  <c r="E127" i="1" s="1"/>
  <c r="E115" i="1" s="1"/>
  <c r="F126" i="1"/>
  <c r="F125" i="1"/>
  <c r="E125" i="1"/>
  <c r="E124" i="1"/>
  <c r="F124" i="1" s="1"/>
  <c r="F123" i="1"/>
  <c r="E123" i="1"/>
  <c r="E122" i="1"/>
  <c r="F122" i="1" s="1"/>
  <c r="F121" i="1"/>
  <c r="E121" i="1"/>
  <c r="E120" i="1"/>
  <c r="F120" i="1" s="1"/>
  <c r="F119" i="1"/>
  <c r="E119" i="1"/>
  <c r="E118" i="1"/>
  <c r="F118" i="1" s="1"/>
  <c r="E117" i="1"/>
  <c r="F116" i="1"/>
  <c r="F114" i="1"/>
  <c r="E113" i="1"/>
  <c r="F113" i="1" s="1"/>
  <c r="F112" i="1"/>
  <c r="E112" i="1"/>
  <c r="E111" i="1"/>
  <c r="F111" i="1" s="1"/>
  <c r="F110" i="1"/>
  <c r="E110" i="1"/>
  <c r="E109" i="1"/>
  <c r="F109" i="1" s="1"/>
  <c r="F108" i="1"/>
  <c r="E108" i="1"/>
  <c r="E107" i="1"/>
  <c r="F107" i="1" s="1"/>
  <c r="F106" i="1"/>
  <c r="E106" i="1"/>
  <c r="E105" i="1"/>
  <c r="F105" i="1" s="1"/>
  <c r="F104" i="1"/>
  <c r="E104" i="1"/>
  <c r="E103" i="1"/>
  <c r="F103" i="1" s="1"/>
  <c r="F102" i="1"/>
  <c r="E102" i="1"/>
  <c r="E101" i="1" s="1"/>
  <c r="F100" i="1"/>
  <c r="E100" i="1"/>
  <c r="E99" i="1"/>
  <c r="F99" i="1" s="1"/>
  <c r="F98" i="1"/>
  <c r="E98" i="1"/>
  <c r="E97" i="1"/>
  <c r="F97" i="1" s="1"/>
  <c r="F96" i="1"/>
  <c r="E96" i="1"/>
  <c r="E95" i="1"/>
  <c r="F95" i="1" s="1"/>
  <c r="F94" i="1"/>
  <c r="E94" i="1"/>
  <c r="E93" i="1"/>
  <c r="F93" i="1" s="1"/>
  <c r="F92" i="1"/>
  <c r="E92" i="1"/>
  <c r="E91" i="1"/>
  <c r="F91" i="1" s="1"/>
  <c r="F90" i="1"/>
  <c r="E90" i="1"/>
  <c r="E89" i="1"/>
  <c r="F89" i="1" s="1"/>
  <c r="F88" i="1"/>
  <c r="E88" i="1"/>
  <c r="E87" i="1" s="1"/>
  <c r="E85" i="1" s="1"/>
  <c r="F86" i="1"/>
  <c r="F84" i="1"/>
  <c r="F82" i="1"/>
  <c r="F81" i="1"/>
  <c r="F79" i="1"/>
  <c r="F77" i="1"/>
  <c r="E77" i="1"/>
  <c r="E76" i="1"/>
  <c r="F76" i="1" s="1"/>
  <c r="F75" i="1"/>
  <c r="E75" i="1"/>
  <c r="E74" i="1"/>
  <c r="F74" i="1" s="1"/>
  <c r="F73" i="1"/>
  <c r="E73" i="1"/>
  <c r="E72" i="1"/>
  <c r="E71" i="1" s="1"/>
  <c r="F70" i="1"/>
  <c r="F69" i="1"/>
  <c r="F67" i="1"/>
  <c r="F65" i="1"/>
  <c r="F63" i="1"/>
  <c r="E62" i="1"/>
  <c r="F62" i="1" s="1"/>
  <c r="F61" i="1"/>
  <c r="E61" i="1"/>
  <c r="E60" i="1"/>
  <c r="F60" i="1" s="1"/>
  <c r="F59" i="1"/>
  <c r="E59" i="1"/>
  <c r="E58" i="1"/>
  <c r="F58" i="1" s="1"/>
  <c r="F57" i="1"/>
  <c r="E57" i="1"/>
  <c r="E56" i="1"/>
  <c r="F56" i="1" s="1"/>
  <c r="F55" i="1"/>
  <c r="E55" i="1"/>
  <c r="E54" i="1"/>
  <c r="F54" i="1" s="1"/>
  <c r="F53" i="1"/>
  <c r="E53" i="1"/>
  <c r="E52" i="1"/>
  <c r="F52" i="1" s="1"/>
  <c r="F51" i="1"/>
  <c r="E51" i="1"/>
  <c r="E50" i="1"/>
  <c r="F50" i="1" s="1"/>
  <c r="E49" i="1"/>
  <c r="E44" i="1"/>
  <c r="F43" i="1"/>
  <c r="E43" i="1"/>
  <c r="F42" i="1"/>
  <c r="E42" i="1"/>
  <c r="E41" i="1" s="1"/>
  <c r="F41" i="1"/>
  <c r="F40" i="1"/>
  <c r="F39" i="1"/>
  <c r="F38" i="1"/>
  <c r="E38" i="1"/>
  <c r="E37" i="1"/>
  <c r="E36" i="1" s="1"/>
  <c r="F35" i="1"/>
  <c r="F34" i="1"/>
  <c r="E33" i="1"/>
  <c r="E32" i="1"/>
  <c r="F32" i="1" s="1"/>
  <c r="E31" i="1"/>
  <c r="E30" i="1"/>
  <c r="E46" i="1" s="1"/>
  <c r="E64" i="1" s="1"/>
  <c r="F29" i="1"/>
  <c r="F28" i="1"/>
  <c r="F26" i="1"/>
  <c r="E25" i="1"/>
  <c r="F25" i="1" s="1"/>
  <c r="F24" i="1" s="1"/>
  <c r="E24" i="1"/>
  <c r="F23" i="1"/>
  <c r="E22" i="1"/>
  <c r="F22" i="1" s="1"/>
  <c r="F21" i="1"/>
  <c r="E21" i="1"/>
  <c r="E20" i="1"/>
  <c r="F20" i="1" s="1"/>
  <c r="F19" i="1"/>
  <c r="E19" i="1"/>
  <c r="E18" i="1"/>
  <c r="E16" i="1" s="1"/>
  <c r="F17" i="1"/>
  <c r="E17" i="1"/>
  <c r="F15" i="1"/>
  <c r="F14" i="1"/>
  <c r="E13" i="1"/>
  <c r="E11" i="1" s="1"/>
  <c r="E12" i="1"/>
  <c r="F10" i="1"/>
  <c r="F9" i="1"/>
  <c r="E8" i="1"/>
  <c r="F33" i="1" s="1"/>
  <c r="E7" i="1"/>
  <c r="E6" i="1"/>
  <c r="F31" i="1" s="1"/>
  <c r="F30" i="1" s="1"/>
  <c r="F46" i="2" l="1"/>
  <c r="L3" i="2"/>
  <c r="K3" i="2"/>
  <c r="F12" i="2"/>
  <c r="M3" i="2"/>
  <c r="J3" i="2"/>
  <c r="I3" i="2"/>
  <c r="G3" i="2"/>
  <c r="F6" i="2"/>
  <c r="Q3" i="2"/>
  <c r="N3" i="2"/>
  <c r="O3" i="2"/>
  <c r="F8" i="2"/>
  <c r="F13" i="2"/>
  <c r="H3" i="2"/>
  <c r="P3" i="2"/>
  <c r="F87" i="1"/>
  <c r="F101" i="1"/>
  <c r="F117" i="1"/>
  <c r="F151" i="1"/>
  <c r="F191" i="1"/>
  <c r="F16" i="1"/>
  <c r="F49" i="1"/>
  <c r="F176" i="1"/>
  <c r="F480" i="1"/>
  <c r="F18" i="1"/>
  <c r="F37" i="1"/>
  <c r="F36" i="1" s="1"/>
  <c r="F46" i="1" s="1"/>
  <c r="F64" i="1" s="1"/>
  <c r="F72" i="1"/>
  <c r="F71" i="1" s="1"/>
  <c r="F128" i="1"/>
  <c r="F127" i="1" s="1"/>
  <c r="F153" i="1"/>
  <c r="F158" i="1"/>
  <c r="F157" i="1" s="1"/>
  <c r="F155" i="1" s="1"/>
  <c r="E176" i="1"/>
  <c r="E174" i="1" s="1"/>
  <c r="F189" i="1"/>
  <c r="F188" i="1" s="1"/>
  <c r="F207" i="1"/>
  <c r="F205" i="1" s="1"/>
  <c r="F314" i="1"/>
  <c r="F311" i="1" s="1"/>
  <c r="F292" i="1" s="1"/>
  <c r="F328" i="1" s="1"/>
  <c r="E335" i="1"/>
  <c r="E333" i="1" s="1"/>
  <c r="E410" i="1"/>
  <c r="E408" i="1" s="1"/>
  <c r="F411" i="1"/>
  <c r="F410" i="1" s="1"/>
  <c r="F408" i="1" s="1"/>
  <c r="E434" i="1"/>
  <c r="E424" i="1" s="1"/>
  <c r="F435" i="1"/>
  <c r="F434" i="1" s="1"/>
  <c r="E314" i="1"/>
  <c r="E311" i="1" s="1"/>
  <c r="E292" i="1" s="1"/>
  <c r="E328" i="1" s="1"/>
  <c r="F485" i="1"/>
  <c r="E5" i="1"/>
  <c r="E27" i="1" s="1"/>
  <c r="F139" i="1"/>
  <c r="E202" i="1"/>
  <c r="E191" i="1" s="1"/>
  <c r="E241" i="1"/>
  <c r="E227" i="1" s="1"/>
  <c r="F242" i="1"/>
  <c r="F241" i="1" s="1"/>
  <c r="F227" i="1" s="1"/>
  <c r="E251" i="1"/>
  <c r="E249" i="1" s="1"/>
  <c r="E274" i="1"/>
  <c r="E271" i="1" s="1"/>
  <c r="F335" i="1"/>
  <c r="F333" i="1" s="1"/>
  <c r="E464" i="1"/>
  <c r="E462" i="1" s="1"/>
  <c r="E480" i="1"/>
  <c r="F251" i="1"/>
  <c r="F249" i="1" s="1"/>
  <c r="F274" i="1"/>
  <c r="F271" i="1" s="1"/>
  <c r="F348" i="1"/>
  <c r="E367" i="1"/>
  <c r="E348" i="1" s="1"/>
  <c r="E375" i="1"/>
  <c r="E373" i="1" s="1"/>
  <c r="F376" i="1"/>
  <c r="F375" i="1" s="1"/>
  <c r="F373" i="1" s="1"/>
  <c r="E403" i="1"/>
  <c r="E391" i="1" s="1"/>
  <c r="F404" i="1"/>
  <c r="F403" i="1" s="1"/>
  <c r="F391" i="1" s="1"/>
  <c r="F424" i="1"/>
  <c r="E445" i="1"/>
  <c r="F464" i="1"/>
  <c r="F462" i="1" s="1"/>
  <c r="F11" i="2" l="1"/>
  <c r="F5" i="2"/>
  <c r="E83" i="1"/>
  <c r="E66" i="1"/>
  <c r="F12" i="1"/>
  <c r="F7" i="1"/>
  <c r="F13" i="1"/>
  <c r="F174" i="1"/>
  <c r="F331" i="1"/>
  <c r="F472" i="1" s="1"/>
  <c r="E331" i="1"/>
  <c r="F8" i="1"/>
  <c r="F85" i="1"/>
  <c r="F6" i="1"/>
  <c r="F137" i="1"/>
  <c r="F115" i="1"/>
  <c r="E478" i="1" l="1"/>
  <c r="E482" i="1" s="1"/>
  <c r="E483" i="1" s="1"/>
  <c r="F483" i="1" s="1"/>
  <c r="F27" i="2"/>
  <c r="F83" i="1"/>
  <c r="F478" i="1" s="1"/>
  <c r="F482" i="1" s="1"/>
  <c r="F495" i="1" s="1"/>
  <c r="E472" i="1"/>
  <c r="E68" i="1"/>
  <c r="E78" i="1"/>
  <c r="F5" i="1"/>
  <c r="F11" i="1"/>
  <c r="E495" i="1" l="1"/>
  <c r="E80" i="1"/>
  <c r="E266" i="1"/>
  <c r="F27" i="1"/>
  <c r="F66" i="1" s="1"/>
  <c r="F68" i="1" l="1"/>
  <c r="F78" i="1"/>
  <c r="E268" i="1"/>
  <c r="E474" i="1"/>
  <c r="F266" i="1" l="1"/>
  <c r="F80" i="1"/>
  <c r="E497" i="1"/>
  <c r="E499" i="1" s="1"/>
  <c r="E476" i="1"/>
  <c r="F474" i="1" l="1"/>
  <c r="F268" i="1"/>
  <c r="F497" i="1" l="1"/>
  <c r="F499" i="1" s="1"/>
  <c r="F476" i="1"/>
</calcChain>
</file>

<file path=xl/sharedStrings.xml><?xml version="1.0" encoding="utf-8"?>
<sst xmlns="http://schemas.openxmlformats.org/spreadsheetml/2006/main" count="747" uniqueCount="248">
  <si>
    <t>Heads</t>
  </si>
  <si>
    <t>TOTAL</t>
  </si>
  <si>
    <t>PUNE BRANCH</t>
  </si>
  <si>
    <t>CHINCHWAD BRANCH</t>
  </si>
  <si>
    <t>KARAD BRANCH</t>
  </si>
  <si>
    <t>SATARA BRANCH</t>
  </si>
  <si>
    <t>SANGLI BRANCH</t>
  </si>
  <si>
    <t>E-COMMERCE</t>
  </si>
  <si>
    <t>BHOSARI BRANCH</t>
  </si>
  <si>
    <t>PUNE SATARA(RD) BRANCH</t>
  </si>
  <si>
    <t>KOTHRUD BRANCH</t>
  </si>
  <si>
    <t>KOLHAPUR BRANCH</t>
  </si>
  <si>
    <t>ATHANI BRANCH</t>
  </si>
  <si>
    <t>Plan Total</t>
  </si>
  <si>
    <t>Revised Total</t>
  </si>
  <si>
    <t>Actual Total</t>
  </si>
  <si>
    <t>Actual</t>
  </si>
  <si>
    <t>SALES JEWELLERY</t>
  </si>
  <si>
    <t>GOLD O</t>
  </si>
  <si>
    <t>SILVER O</t>
  </si>
  <si>
    <t>DIAMOND</t>
  </si>
  <si>
    <t>SALES BULLION</t>
  </si>
  <si>
    <t>GOLD BULLION</t>
  </si>
  <si>
    <t>SILVER BULLION</t>
  </si>
  <si>
    <t>SALES OTHER</t>
  </si>
  <si>
    <t>STONE</t>
  </si>
  <si>
    <t>IMITATION ITEM/MRP ITEMS</t>
  </si>
  <si>
    <t>PLATINUM</t>
  </si>
  <si>
    <t>OTHER INCOME</t>
  </si>
  <si>
    <t>HALLMARKING CHARGES RECD</t>
  </si>
  <si>
    <t>DISCOUNT P</t>
  </si>
  <si>
    <t>DISCOUNT</t>
  </si>
  <si>
    <t>SALES TOTAL</t>
  </si>
  <si>
    <t>COGS JEWELLERY</t>
  </si>
  <si>
    <t>COGS BULLION</t>
  </si>
  <si>
    <t>COGS OTHER</t>
  </si>
  <si>
    <t>COGS TOTAL</t>
  </si>
  <si>
    <t>DIRECT EXPENSES</t>
  </si>
  <si>
    <t>PACKING MATERIAL</t>
  </si>
  <si>
    <t>HALLMARKING-G</t>
  </si>
  <si>
    <t>HALLMARKING-D</t>
  </si>
  <si>
    <t>D EXPENSES</t>
  </si>
  <si>
    <t>LOGISTICS</t>
  </si>
  <si>
    <t>LOGISTICS-G</t>
  </si>
  <si>
    <t>LOGISTICS-S</t>
  </si>
  <si>
    <t>LOGISTICS-D</t>
  </si>
  <si>
    <t>OTHER DIRECT EXPENSES</t>
  </si>
  <si>
    <t>LOGISTICS-M&amp;F</t>
  </si>
  <si>
    <t>TECHNICAL SERVICE FEE- OPERATION</t>
  </si>
  <si>
    <t>TECHNICAL SERVICE FEE</t>
  </si>
  <si>
    <t>HALLMARKING-S</t>
  </si>
  <si>
    <t>COGS -CM TOTAL</t>
  </si>
  <si>
    <t>CONTRIBUTION MARGIN</t>
  </si>
  <si>
    <t>CONTRIBUTION MARGIN %</t>
  </si>
  <si>
    <t>CM-GM</t>
  </si>
  <si>
    <t>SALARY</t>
  </si>
  <si>
    <t>TRAVELLING</t>
  </si>
  <si>
    <t>CREDIT CARD CHARGES</t>
  </si>
  <si>
    <t>STAFF WELFARE</t>
  </si>
  <si>
    <t>VARIABLE PAY PROVISION</t>
  </si>
  <si>
    <t>GROSS MARGIN</t>
  </si>
  <si>
    <t>GROSS MARGIN %</t>
  </si>
  <si>
    <t>GM-GP</t>
  </si>
  <si>
    <t>OPERATIONS</t>
  </si>
  <si>
    <t>OPERATIONS-R</t>
  </si>
  <si>
    <t>OTHER EXPENSES</t>
  </si>
  <si>
    <t>POSTAGE</t>
  </si>
  <si>
    <t>PRINTING &amp; STATIONARY</t>
  </si>
  <si>
    <t>RENT (Machines)</t>
  </si>
  <si>
    <t>REPAIRS AND MAINTAINANCE</t>
  </si>
  <si>
    <t>TELEPHONE AND TOLL FREE</t>
  </si>
  <si>
    <t>MISC OTHER EXP</t>
  </si>
  <si>
    <t>PROFESSIONAL FEES</t>
  </si>
  <si>
    <t>OPERATIONS-I</t>
  </si>
  <si>
    <t>DESIGN</t>
  </si>
  <si>
    <t>DESIGN-R</t>
  </si>
  <si>
    <t>DESIGN-I</t>
  </si>
  <si>
    <t>SCM GOLD</t>
  </si>
  <si>
    <t>SCM GOLD-R</t>
  </si>
  <si>
    <t>INVENTORY CARRYING COST HO-G</t>
  </si>
  <si>
    <t>OFFICE EXPENSES</t>
  </si>
  <si>
    <t>SCM GOLD-I</t>
  </si>
  <si>
    <t>SCM SILVER</t>
  </si>
  <si>
    <t>SCM SILVER-R</t>
  </si>
  <si>
    <t>INVENTORY CARRYING COST HO-S</t>
  </si>
  <si>
    <t>SCM SILVER-I</t>
  </si>
  <si>
    <t>SCM DIAMOND</t>
  </si>
  <si>
    <t>SCM DIAMOND-R</t>
  </si>
  <si>
    <t>INVENTORY CARRYING COST HO-D</t>
  </si>
  <si>
    <t>SCM DIAMOND-I</t>
  </si>
  <si>
    <t>SCM MRP &amp; FORMING</t>
  </si>
  <si>
    <t>SCM MRP &amp; FORMING-R</t>
  </si>
  <si>
    <t>SCM MRP &amp; FORMING-I</t>
  </si>
  <si>
    <t>SCM PO</t>
  </si>
  <si>
    <t>SCM PO-R</t>
  </si>
  <si>
    <t>SHOP EXPENSES</t>
  </si>
  <si>
    <t>RENT</t>
  </si>
  <si>
    <t>TELEPHONE AND INTERNET</t>
  </si>
  <si>
    <t>SCM PO-I</t>
  </si>
  <si>
    <t>BRANCH EXP GM-GP</t>
  </si>
  <si>
    <t>POWER AND FUEL</t>
  </si>
  <si>
    <t>INSURANCE</t>
  </si>
  <si>
    <t>PROPERTY TAX</t>
  </si>
  <si>
    <t>TAXES</t>
  </si>
  <si>
    <t>INVENTORY CARRYING COST</t>
  </si>
  <si>
    <t>GOLD</t>
  </si>
  <si>
    <t>SILVER</t>
  </si>
  <si>
    <t>VISUAL MERCHANDISING</t>
  </si>
  <si>
    <t>VISUAL MERCHANDISING-R</t>
  </si>
  <si>
    <t>VISUAL MERCHANDISING-I</t>
  </si>
  <si>
    <t>GROSS PROFIT</t>
  </si>
  <si>
    <t>GROSS PROFIT %</t>
  </si>
  <si>
    <t>SALES</t>
  </si>
  <si>
    <t>SELLING EXPENSES</t>
  </si>
  <si>
    <t>SALES-R</t>
  </si>
  <si>
    <t>SALES PRAMOTIONS</t>
  </si>
  <si>
    <t>SALES-I</t>
  </si>
  <si>
    <t>SELLING EXPENSES ATHANI</t>
  </si>
  <si>
    <t>ADVERTISE &amp; MARKETING</t>
  </si>
  <si>
    <t>MARKETING</t>
  </si>
  <si>
    <t>MARKETING EXP</t>
  </si>
  <si>
    <t>MARKETING-R</t>
  </si>
  <si>
    <t>MARKETING-I</t>
  </si>
  <si>
    <t>MARKETING EXP ATHANI</t>
  </si>
  <si>
    <t>ADVERTISE</t>
  </si>
  <si>
    <t>ADVERTISEMENT EXP</t>
  </si>
  <si>
    <t>ADVERTISE-R</t>
  </si>
  <si>
    <t>ADVERTISE-I</t>
  </si>
  <si>
    <t>ADVERTISEMENT EXP ATHANI</t>
  </si>
  <si>
    <t>SALES &amp; MARKETING TOTAL</t>
  </si>
  <si>
    <t>GENERAL &amp; ADMINISTRATION</t>
  </si>
  <si>
    <t>ACCOUNTS &amp; FINANCE</t>
  </si>
  <si>
    <t>ACCOUNTS &amp; FINANCE-R</t>
  </si>
  <si>
    <t>GOVERNMENT PENALTIES</t>
  </si>
  <si>
    <t>ACCOUNTS &amp; FINANCE-I</t>
  </si>
  <si>
    <t>HR &amp; ADMIN</t>
  </si>
  <si>
    <t>HR &amp; ADMIN-R</t>
  </si>
  <si>
    <t>INSURANCE-Vehicles &amp; employees</t>
  </si>
  <si>
    <t>HR &amp; ADMIN-I</t>
  </si>
  <si>
    <t>IT</t>
  </si>
  <si>
    <t>IT-R</t>
  </si>
  <si>
    <t>IT-I</t>
  </si>
  <si>
    <t>AUDIT</t>
  </si>
  <si>
    <t>AUDIT-R</t>
  </si>
  <si>
    <t>AUDIT-I</t>
  </si>
  <si>
    <t>CENTRALISE OTHER</t>
  </si>
  <si>
    <t>LEARNING &amp; DEVELOPMENT</t>
  </si>
  <si>
    <t>LEARNING &amp; DEVELOPMENT-R</t>
  </si>
  <si>
    <t>LEARNING &amp; DEVELOPMENT-I</t>
  </si>
  <si>
    <t>IND OTHER</t>
  </si>
  <si>
    <t>IND OTHER-R</t>
  </si>
  <si>
    <t>IND OTHER-I</t>
  </si>
  <si>
    <t>BRANCH EXP GENERAL &amp; ADMINISTRATION</t>
  </si>
  <si>
    <t>DEPRECIATION</t>
  </si>
  <si>
    <t>DATA ANALYST</t>
  </si>
  <si>
    <t>DATA ANALYST-R</t>
  </si>
  <si>
    <t>DATA ANALYST-I</t>
  </si>
  <si>
    <t>PROJECTS</t>
  </si>
  <si>
    <t>PROJECTS-R</t>
  </si>
  <si>
    <t>PROJECTS-I</t>
  </si>
  <si>
    <t>GP-CTP TOTAL</t>
  </si>
  <si>
    <t>CONTRIBUTION TO PROFIT</t>
  </si>
  <si>
    <t>CONTRIBUTION TO PROFIT %</t>
  </si>
  <si>
    <t>TOTAL EXPENSES WITH ICC</t>
  </si>
  <si>
    <t>ICC BRANCH &amp; HO TOTAL</t>
  </si>
  <si>
    <t>TOTAL EXPENSES WITHOUT ICC</t>
  </si>
  <si>
    <t>TOTAL FINANCE COST &amp; OTHER</t>
  </si>
  <si>
    <t>FINANCE COST</t>
  </si>
  <si>
    <t>INDIRECT INCOME</t>
  </si>
  <si>
    <t>GTS DISCOUNT</t>
  </si>
  <si>
    <t>UNSECURED INTEREST</t>
  </si>
  <si>
    <t>BDD INTEREST</t>
  </si>
  <si>
    <t>INDIRECT INCOME PROVISION</t>
  </si>
  <si>
    <t>VERIABLE PAY PROVISION</t>
  </si>
  <si>
    <t>TOTAL EXPENSES</t>
  </si>
  <si>
    <t>PBT</t>
  </si>
  <si>
    <t>PBT%</t>
  </si>
  <si>
    <t>TOT-ALL DEPARTMENTS</t>
  </si>
  <si>
    <t>TOT-OPERATIONS</t>
  </si>
  <si>
    <t>TOT-DESIGN</t>
  </si>
  <si>
    <t>TOT-SCM GOLD</t>
  </si>
  <si>
    <t>TOT-SCM SILVER</t>
  </si>
  <si>
    <t>TOT-SCM DIAMOND</t>
  </si>
  <si>
    <t>TOT-SCM MRP &amp; FORMING</t>
  </si>
  <si>
    <t>TOT-SCM PO</t>
  </si>
  <si>
    <t>TOT-SALES</t>
  </si>
  <si>
    <t>TOT-ADVERTISE</t>
  </si>
  <si>
    <t>TOT-MARKETING</t>
  </si>
  <si>
    <t>TOT-ACCOUNTS &amp; FINANCE</t>
  </si>
  <si>
    <t>TOT-HR &amp; ADMIN</t>
  </si>
  <si>
    <t>TOT-LEARNING &amp; DEVELOPMENT</t>
  </si>
  <si>
    <t>TOT-IT</t>
  </si>
  <si>
    <t>TOT-AUDIT</t>
  </si>
  <si>
    <t>TOT-IND OTHER</t>
  </si>
  <si>
    <t>TOT-CENTRALISE OTHER</t>
  </si>
  <si>
    <t>TOT-ALL BRANCHES</t>
  </si>
  <si>
    <t>TOT-BRANCH EXP</t>
  </si>
  <si>
    <t>Corporate Office (HO)</t>
  </si>
  <si>
    <t>GOLD BUL SALES TOT</t>
  </si>
  <si>
    <t>GOLD ORN SALES TOT</t>
  </si>
  <si>
    <t>SILVER ORN SALES TOT</t>
  </si>
  <si>
    <t>SILVER BUL SALES TOT</t>
  </si>
  <si>
    <t>DIAMOND O SALES TOT</t>
  </si>
  <si>
    <t>OTHER ALL SALES TOT</t>
  </si>
  <si>
    <t>BRANCH CAPEX-R</t>
  </si>
  <si>
    <t>COMPUTER</t>
  </si>
  <si>
    <t>FURNITURE</t>
  </si>
  <si>
    <t>LAND &amp; BUILDING</t>
  </si>
  <si>
    <t>OFFICE EQUIPMENT</t>
  </si>
  <si>
    <t>PLANT &amp; MACHINERY</t>
  </si>
  <si>
    <t>VEHICLE</t>
  </si>
  <si>
    <t>OPERATIONS CAPEX-R</t>
  </si>
  <si>
    <t>OPERATIONS CAPEX-I</t>
  </si>
  <si>
    <t>DESIGN CAPEX-R</t>
  </si>
  <si>
    <t>DESIGN CAPEX-I</t>
  </si>
  <si>
    <t>SCM GOLD CAPEX-R</t>
  </si>
  <si>
    <t>SCM GOLD CAPEX-I</t>
  </si>
  <si>
    <t>SCM SILVER CAPEX-R</t>
  </si>
  <si>
    <t>SCM SILVER CAPEX-I</t>
  </si>
  <si>
    <t>SCM DIAMOND CAPEX-R</t>
  </si>
  <si>
    <t>SCM DIAMOND CAPEX-I</t>
  </si>
  <si>
    <t>SCM MRP &amp; FORMING CAPEX-R</t>
  </si>
  <si>
    <t>SCM MRP &amp; FORMING CAPEX-I</t>
  </si>
  <si>
    <t>SCM PO CAPEX-R</t>
  </si>
  <si>
    <t>SCM PO CAPEX-I</t>
  </si>
  <si>
    <t>SALES CAPEX-R</t>
  </si>
  <si>
    <t>SALES CAPEX-I</t>
  </si>
  <si>
    <t>ADVERTISE CAPEX-R</t>
  </si>
  <si>
    <t>ADVERTISE CAPEX-I</t>
  </si>
  <si>
    <t>MARKETING CAPEX-R</t>
  </si>
  <si>
    <t>MARKETING CAPEX-I</t>
  </si>
  <si>
    <t>ACCOUNTS &amp; FINANCE CAPEX-R</t>
  </si>
  <si>
    <t>ACCOUNTS &amp; FINANCE CAPEX-I</t>
  </si>
  <si>
    <t>HR &amp; ADMIN CAPEX-R</t>
  </si>
  <si>
    <t>HR &amp; ADMIN CAPEX-I</t>
  </si>
  <si>
    <t>IT CAPEX-R</t>
  </si>
  <si>
    <t>IT CAPEX-I</t>
  </si>
  <si>
    <t>AUDIT CAPEX-R</t>
  </si>
  <si>
    <t>AUDIT CAPEX-I</t>
  </si>
  <si>
    <t>LEARNING &amp; DEVELOPMENT CAPEX-R</t>
  </si>
  <si>
    <t>LEARNING &amp; DEVELOPMENT CAPEX-I</t>
  </si>
  <si>
    <t>IND OTHER CAPEX-R</t>
  </si>
  <si>
    <t>IND OTHER CAPEX-I</t>
  </si>
  <si>
    <t>CENTRALISE OTHER CAPEX</t>
  </si>
  <si>
    <t>ACTUAL FORMULA</t>
  </si>
  <si>
    <t>DIFF</t>
  </si>
  <si>
    <t>%</t>
  </si>
  <si>
    <t>Sales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</si>
</sst>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164" fontId="19" fillId="33" borderId="10" xfId="1" applyNumberFormat="1" applyFont="1" applyFill="1" applyBorder="1" applyAlignment="1">
      <alignment horizontal="center" wrapText="1"/>
    </xf>
    <xf numFmtId="164" fontId="13" fillId="33" borderId="10" xfId="1" applyNumberFormat="1" applyFont="1" applyFill="1" applyBorder="1" applyAlignment="1">
      <alignment horizontal="center" wrapText="1"/>
    </xf>
    <xf numFmtId="164" fontId="20" fillId="0" borderId="10" xfId="1" applyNumberFormat="1" applyFont="1" applyBorder="1" applyAlignment="1">
      <alignment horizontal="center" wrapText="1"/>
    </xf>
    <xf numFmtId="164" fontId="21" fillId="0" borderId="10" xfId="1" applyNumberFormat="1" applyFont="1" applyFill="1" applyBorder="1" applyAlignment="1">
      <alignment horizontal="center"/>
    </xf>
    <xf numFmtId="164" fontId="21" fillId="0" borderId="10" xfId="1" applyNumberFormat="1" applyFont="1" applyBorder="1"/>
    <xf numFmtId="164" fontId="1" fillId="0" borderId="10" xfId="1" applyNumberFormat="1" applyFont="1" applyBorder="1"/>
    <xf numFmtId="164" fontId="22" fillId="34" borderId="10" xfId="1" applyNumberFormat="1" applyFont="1" applyFill="1" applyBorder="1" applyAlignment="1">
      <alignment wrapText="1"/>
    </xf>
    <xf numFmtId="43" fontId="22" fillId="34" borderId="10" xfId="1" applyFont="1" applyFill="1" applyBorder="1" applyAlignment="1">
      <alignment wrapText="1"/>
    </xf>
    <xf numFmtId="164" fontId="18" fillId="0" borderId="10" xfId="1" applyNumberFormat="1" applyFont="1" applyBorder="1" applyAlignment="1">
      <alignment wrapText="1"/>
    </xf>
    <xf numFmtId="43" fontId="18" fillId="0" borderId="10" xfId="1" applyFont="1" applyBorder="1" applyAlignment="1">
      <alignment wrapText="1"/>
    </xf>
    <xf numFmtId="164" fontId="23" fillId="0" borderId="10" xfId="1" applyNumberFormat="1" applyFont="1" applyFill="1" applyBorder="1"/>
    <xf numFmtId="164" fontId="18" fillId="0" borderId="10" xfId="1" applyNumberFormat="1" applyFont="1" applyFill="1" applyBorder="1" applyAlignment="1">
      <alignment wrapText="1"/>
    </xf>
    <xf numFmtId="164" fontId="1" fillId="0" borderId="10" xfId="1" applyNumberFormat="1" applyFont="1" applyFill="1" applyBorder="1"/>
    <xf numFmtId="164" fontId="20" fillId="34" borderId="10" xfId="1" applyNumberFormat="1" applyFont="1" applyFill="1" applyBorder="1" applyAlignment="1">
      <alignment wrapText="1"/>
    </xf>
    <xf numFmtId="43" fontId="20" fillId="34" borderId="10" xfId="1" applyFont="1" applyFill="1" applyBorder="1" applyAlignment="1">
      <alignment wrapText="1"/>
    </xf>
    <xf numFmtId="164" fontId="19" fillId="33" borderId="10" xfId="1" applyNumberFormat="1" applyFont="1" applyFill="1" applyBorder="1" applyAlignment="1">
      <alignment wrapText="1"/>
    </xf>
    <xf numFmtId="43" fontId="19" fillId="33" borderId="10" xfId="1" applyFont="1" applyFill="1" applyBorder="1" applyAlignment="1">
      <alignment wrapText="1"/>
    </xf>
    <xf numFmtId="164" fontId="18" fillId="35" borderId="10" xfId="1" applyNumberFormat="1" applyFont="1" applyFill="1" applyBorder="1" applyAlignment="1">
      <alignment wrapText="1"/>
    </xf>
    <xf numFmtId="164" fontId="24" fillId="0" borderId="10" xfId="1" applyNumberFormat="1" applyFont="1" applyBorder="1" applyAlignment="1">
      <alignment wrapText="1"/>
    </xf>
    <xf numFmtId="164" fontId="18" fillId="36" borderId="10" xfId="1" applyNumberFormat="1" applyFont="1" applyFill="1" applyBorder="1" applyAlignment="1">
      <alignment wrapText="1"/>
    </xf>
    <xf numFmtId="164" fontId="25" fillId="0" borderId="10" xfId="1" applyNumberFormat="1" applyFont="1" applyFill="1" applyBorder="1" applyAlignment="1">
      <alignment wrapText="1"/>
    </xf>
    <xf numFmtId="164" fontId="22" fillId="37" borderId="10" xfId="1" applyNumberFormat="1" applyFont="1" applyFill="1" applyBorder="1" applyAlignment="1">
      <alignment wrapText="1"/>
    </xf>
    <xf numFmtId="164" fontId="26" fillId="34" borderId="10" xfId="1" applyNumberFormat="1" applyFont="1" applyFill="1" applyBorder="1"/>
    <xf numFmtId="164" fontId="27" fillId="0" borderId="10" xfId="1" applyNumberFormat="1" applyFont="1" applyBorder="1" applyAlignment="1">
      <alignment wrapText="1"/>
    </xf>
    <xf numFmtId="164" fontId="19" fillId="37" borderId="10" xfId="1" applyNumberFormat="1" applyFont="1" applyFill="1" applyBorder="1" applyAlignment="1">
      <alignment wrapText="1"/>
    </xf>
    <xf numFmtId="164" fontId="22" fillId="0" borderId="10" xfId="1" applyNumberFormat="1" applyFont="1" applyFill="1" applyBorder="1" applyAlignment="1">
      <alignment wrapText="1"/>
    </xf>
    <xf numFmtId="164" fontId="20" fillId="0" borderId="10" xfId="1" applyNumberFormat="1" applyFont="1" applyBorder="1" applyAlignment="1">
      <alignment wrapText="1"/>
    </xf>
    <xf numFmtId="164" fontId="20" fillId="37" borderId="10" xfId="1" applyNumberFormat="1" applyFont="1" applyFill="1" applyBorder="1" applyAlignment="1">
      <alignment wrapText="1"/>
    </xf>
    <xf numFmtId="164" fontId="13" fillId="33" borderId="10" xfId="1" applyNumberFormat="1" applyFont="1" applyFill="1" applyBorder="1"/>
    <xf numFmtId="43" fontId="13" fillId="33" borderId="10" xfId="1" applyFont="1" applyFill="1" applyBorder="1"/>
    <xf numFmtId="164" fontId="1" fillId="0" borderId="0" xfId="1" applyNumberFormat="1" applyFont="1"/>
    <xf numFmtId="164" fontId="28" fillId="0" borderId="10" xfId="1" applyNumberFormat="1" applyFont="1" applyFill="1" applyBorder="1" applyAlignment="1">
      <alignment wrapText="1"/>
    </xf>
    <xf numFmtId="43" fontId="21" fillId="0" borderId="0" xfId="0" applyNumberFormat="1" applyFont="1"/>
    <xf numFmtId="164" fontId="22" fillId="38" borderId="10" xfId="1" applyNumberFormat="1" applyFont="1" applyFill="1" applyBorder="1" applyAlignment="1">
      <alignment wrapText="1"/>
    </xf>
    <xf numFmtId="164" fontId="19" fillId="38" borderId="10" xfId="1" applyNumberFormat="1" applyFont="1" applyFill="1" applyBorder="1" applyAlignment="1">
      <alignment wrapText="1"/>
    </xf>
    <xf numFmtId="164" fontId="20" fillId="38" borderId="10" xfId="1" applyNumberFormat="1" applyFont="1" applyFill="1" applyBorder="1" applyAlignment="1">
      <alignment wrapText="1"/>
    </xf>
    <xf numFmtId="43" fontId="21" fillId="0" borderId="10" xfId="1" applyFont="1" applyBorder="1"/>
    <xf numFmtId="164" fontId="0" fillId="0" borderId="0" xfId="1" applyNumberFormat="1" applyFont="1"/>
    <xf numFmtId="164" fontId="0" fillId="0" borderId="10" xfId="1" applyNumberFormat="1" applyFont="1" applyBorder="1" applyAlignment="1">
      <alignment wrapText="1"/>
    </xf>
    <xf numFmtId="164" fontId="0" fillId="0" borderId="10" xfId="1" applyNumberFormat="1" applyFont="1" applyBorder="1"/>
    <xf numFmtId="164" fontId="18" fillId="38" borderId="10" xfId="1" applyNumberFormat="1" applyFont="1" applyFill="1" applyBorder="1" applyAlignment="1">
      <alignment wrapText="1"/>
    </xf>
    <xf numFmtId="3" fontId="21" fillId="38" borderId="10" xfId="1" applyNumberFormat="1" applyFont="1" applyFill="1" applyBorder="1"/>
    <xf numFmtId="164" fontId="25" fillId="0" borderId="10" xfId="1" applyNumberFormat="1" applyFont="1" applyBorder="1" applyAlignment="1">
      <alignment wrapText="1"/>
    </xf>
    <xf numFmtId="43" fontId="21" fillId="0" borderId="10" xfId="1" applyFont="1" applyFill="1" applyBorder="1"/>
    <xf numFmtId="164" fontId="19" fillId="33" borderId="10" xfId="1" applyNumberFormat="1" applyFont="1" applyFill="1" applyBorder="1" applyAlignment="1">
      <alignment horizontal="center" vertical="center" wrapText="1"/>
    </xf>
    <xf numFmtId="164" fontId="13" fillId="33" borderId="10" xfId="1" applyNumberFormat="1" applyFont="1" applyFill="1" applyBorder="1" applyAlignment="1">
      <alignment horizontal="center" vertical="center" wrapText="1"/>
    </xf>
    <xf numFmtId="164" fontId="18" fillId="0" borderId="10" xfId="1" applyNumberFormat="1" applyFont="1" applyBorder="1" applyAlignment="1"/>
    <xf numFmtId="164" fontId="18" fillId="37" borderId="10" xfId="1" applyNumberFormat="1" applyFont="1" applyFill="1" applyBorder="1" applyAlignment="1">
      <alignment wrapText="1"/>
    </xf>
    <xf numFmtId="164" fontId="25" fillId="39" borderId="10" xfId="1" applyNumberFormat="1" applyFont="1" applyFill="1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3.65\Share\Share\D\USERS\00AOP\AOP%202223\Q4\April%2022%20to%20Jan%2023%20AOP\AOP%20April22%20to%20Jan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marja/F.Y.%2023-24/AOP/AOP%202324/Q3/AOP%20OCT%2023/PLAN%20AOP%20OC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TO DEC22"/>
      <sheetName val="JAN23"/>
      <sheetName val="APR22 TO JAN23"/>
    </sheetNames>
    <sheetDataSet>
      <sheetData sheetId="0" refreshError="1">
        <row r="203">
          <cell r="E203">
            <v>0</v>
          </cell>
        </row>
        <row r="405">
          <cell r="E405">
            <v>0</v>
          </cell>
        </row>
      </sheetData>
      <sheetData sheetId="1" refreshError="1">
        <row r="203">
          <cell r="E203">
            <v>0</v>
          </cell>
        </row>
        <row r="405">
          <cell r="E405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"/>
      <sheetName val="format of System"/>
      <sheetName val="Branchwise"/>
      <sheetName val="SALES RATIO"/>
      <sheetName val="CONSOLE"/>
      <sheetName val="Pune"/>
      <sheetName val="CWD"/>
      <sheetName val="Karad"/>
      <sheetName val="Satara"/>
      <sheetName val="Sangli"/>
      <sheetName val="Bhosari"/>
      <sheetName val="PNST RD"/>
      <sheetName val="Kothrud"/>
      <sheetName val="Kolhapur"/>
      <sheetName val="Athani"/>
      <sheetName val="E-com"/>
    </sheetNames>
    <sheetDataSet>
      <sheetData sheetId="0"/>
      <sheetData sheetId="1"/>
      <sheetData sheetId="2"/>
      <sheetData sheetId="3"/>
      <sheetData sheetId="4">
        <row r="7">
          <cell r="C7" t="str">
            <v>GOLD O</v>
          </cell>
          <cell r="D7">
            <v>1487650557</v>
          </cell>
          <cell r="E7">
            <v>72.535574994489878</v>
          </cell>
          <cell r="F7">
            <v>1450200000</v>
          </cell>
          <cell r="G7">
            <v>1525101114</v>
          </cell>
        </row>
        <row r="8">
          <cell r="C8" t="str">
            <v>SILVER O</v>
          </cell>
          <cell r="D8">
            <v>60241015</v>
          </cell>
          <cell r="E8">
            <v>2.9372601251791752</v>
          </cell>
          <cell r="F8">
            <v>54250000</v>
          </cell>
          <cell r="G8">
            <v>66232030</v>
          </cell>
        </row>
        <row r="9">
          <cell r="C9" t="str">
            <v>DIAMOND</v>
          </cell>
          <cell r="D9">
            <v>301308469.94999999</v>
          </cell>
          <cell r="E9">
            <v>14.691342006154491</v>
          </cell>
          <cell r="F9">
            <v>299265000</v>
          </cell>
          <cell r="G9">
            <v>303351939.89999998</v>
          </cell>
        </row>
        <row r="10">
          <cell r="C10"/>
          <cell r="D10"/>
          <cell r="E10"/>
          <cell r="F10"/>
          <cell r="G10"/>
        </row>
        <row r="11">
          <cell r="C11" t="str">
            <v>SALES BULLION</v>
          </cell>
          <cell r="D11">
            <v>225059316.90000001</v>
          </cell>
          <cell r="E11">
            <v>10.973549455141711</v>
          </cell>
          <cell r="F11">
            <v>220584000</v>
          </cell>
          <cell r="G11">
            <v>229534633.80000001</v>
          </cell>
        </row>
        <row r="12">
          <cell r="C12" t="str">
            <v>GOLD BULLION</v>
          </cell>
          <cell r="D12">
            <v>221378401.40000001</v>
          </cell>
          <cell r="E12">
            <v>10.794073622566447</v>
          </cell>
          <cell r="F12">
            <v>217398000</v>
          </cell>
          <cell r="G12">
            <v>225358802.80000001</v>
          </cell>
        </row>
        <row r="13">
          <cell r="C13" t="str">
            <v>SILVER BULLION</v>
          </cell>
          <cell r="D13">
            <v>3680915.5</v>
          </cell>
          <cell r="E13">
            <v>0.17947583257526398</v>
          </cell>
          <cell r="F13">
            <v>3186000</v>
          </cell>
          <cell r="G13">
            <v>4175831</v>
          </cell>
        </row>
        <row r="14">
          <cell r="C14"/>
          <cell r="D14"/>
          <cell r="E14"/>
          <cell r="F14"/>
          <cell r="G14"/>
        </row>
        <row r="15">
          <cell r="C15" t="str">
            <v>SALES OTHER</v>
          </cell>
          <cell r="D15">
            <v>5800000</v>
          </cell>
          <cell r="E15">
            <v>0.28279916475576011</v>
          </cell>
          <cell r="F15">
            <v>5800000</v>
          </cell>
          <cell r="G15">
            <v>5800000</v>
          </cell>
        </row>
        <row r="16">
          <cell r="C16" t="str">
            <v>STONE</v>
          </cell>
          <cell r="D16">
            <v>5800000</v>
          </cell>
          <cell r="E16"/>
          <cell r="F16">
            <v>5800000</v>
          </cell>
          <cell r="G16">
            <v>5800000</v>
          </cell>
        </row>
        <row r="17">
          <cell r="C17" t="str">
            <v>IMITATION ITEM/MRP ITEMS</v>
          </cell>
          <cell r="D17">
            <v>0</v>
          </cell>
          <cell r="E17"/>
          <cell r="F17">
            <v>0</v>
          </cell>
          <cell r="G17">
            <v>0</v>
          </cell>
        </row>
        <row r="18">
          <cell r="C18" t="str">
            <v>PLATINUM</v>
          </cell>
          <cell r="D18">
            <v>0</v>
          </cell>
          <cell r="E18"/>
          <cell r="F18">
            <v>0</v>
          </cell>
          <cell r="G18">
            <v>0</v>
          </cell>
        </row>
        <row r="19">
          <cell r="C19" t="str">
            <v>OTHER INCOME</v>
          </cell>
          <cell r="D19">
            <v>0</v>
          </cell>
          <cell r="E19"/>
          <cell r="F19">
            <v>0</v>
          </cell>
          <cell r="G19">
            <v>0</v>
          </cell>
        </row>
        <row r="24">
          <cell r="C24" t="str">
            <v>GOLD O</v>
          </cell>
          <cell r="D24">
            <v>1344504577.6796021</v>
          </cell>
          <cell r="E24">
            <v>90.377714803598337</v>
          </cell>
          <cell r="F24">
            <v>1310666531.5006483</v>
          </cell>
          <cell r="G24">
            <v>1378342623.858556</v>
          </cell>
        </row>
        <row r="25">
          <cell r="C25" t="str">
            <v>SILVER O</v>
          </cell>
          <cell r="D25">
            <v>48648612.296794698</v>
          </cell>
          <cell r="E25">
            <v>80.756627850302152</v>
          </cell>
          <cell r="F25">
            <v>43810545.529381797</v>
          </cell>
          <cell r="G25">
            <v>53486679.064207591</v>
          </cell>
        </row>
        <row r="26">
          <cell r="C26" t="str">
            <v>DIAMOND</v>
          </cell>
          <cell r="D26">
            <v>225681727.16482192</v>
          </cell>
          <cell r="E26">
            <v>74.900558620961505</v>
          </cell>
          <cell r="F26">
            <v>224147650.37987003</v>
          </cell>
          <cell r="G26">
            <v>227215803.94977385</v>
          </cell>
        </row>
        <row r="27">
          <cell r="C27"/>
          <cell r="D27"/>
          <cell r="E27"/>
          <cell r="F27"/>
          <cell r="G27"/>
        </row>
        <row r="28">
          <cell r="C28" t="str">
            <v>COGS BULLION</v>
          </cell>
          <cell r="D28">
            <v>222994734.65261161</v>
          </cell>
          <cell r="E28"/>
          <cell r="F28">
            <v>218569970.79144585</v>
          </cell>
          <cell r="G28">
            <v>227419498.51377738</v>
          </cell>
        </row>
        <row r="29">
          <cell r="C29" t="str">
            <v>GOLD BULLION</v>
          </cell>
          <cell r="D29">
            <v>219427718.42765012</v>
          </cell>
          <cell r="E29">
            <v>99.118846752883869</v>
          </cell>
          <cell r="F29">
            <v>215482481.16890249</v>
          </cell>
          <cell r="G29">
            <v>223372955.68639776</v>
          </cell>
        </row>
        <row r="30">
          <cell r="C30" t="str">
            <v>SILVER BULLION</v>
          </cell>
          <cell r="D30">
            <v>3567016.2249614922</v>
          </cell>
          <cell r="E30">
            <v>96.905680800374043</v>
          </cell>
          <cell r="F30">
            <v>3087489.6225433582</v>
          </cell>
          <cell r="G30">
            <v>4046542.8273796258</v>
          </cell>
        </row>
        <row r="31">
          <cell r="C31"/>
          <cell r="D31"/>
          <cell r="E31"/>
          <cell r="F31"/>
          <cell r="G31"/>
        </row>
        <row r="32">
          <cell r="C32" t="str">
            <v>COGS OTHER</v>
          </cell>
          <cell r="D32">
            <v>4142939.9977617618</v>
          </cell>
          <cell r="E32"/>
          <cell r="F32">
            <v>4142939.9977617618</v>
          </cell>
          <cell r="G32">
            <v>4142939.9977617618</v>
          </cell>
        </row>
        <row r="33">
          <cell r="C33" t="str">
            <v>STONE</v>
          </cell>
          <cell r="D33">
            <v>4142939.9977617618</v>
          </cell>
          <cell r="E33"/>
          <cell r="F33">
            <v>4142939.9977617618</v>
          </cell>
          <cell r="G33">
            <v>4142939.9977617618</v>
          </cell>
        </row>
        <row r="34">
          <cell r="C34" t="str">
            <v>IMITATION ITEM/MRP ITEMS</v>
          </cell>
          <cell r="D34">
            <v>0</v>
          </cell>
          <cell r="E34"/>
          <cell r="F34">
            <v>0</v>
          </cell>
          <cell r="G34">
            <v>0</v>
          </cell>
        </row>
        <row r="35">
          <cell r="C35" t="str">
            <v>PLATINUM</v>
          </cell>
          <cell r="D35">
            <v>0</v>
          </cell>
          <cell r="E35"/>
          <cell r="F35">
            <v>0</v>
          </cell>
          <cell r="G35">
            <v>0</v>
          </cell>
        </row>
        <row r="36">
          <cell r="C36"/>
          <cell r="D36"/>
          <cell r="E36"/>
          <cell r="F36"/>
          <cell r="G36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9"/>
  <sheetViews>
    <sheetView topLeftCell="A483" workbookViewId="0">
      <selection activeCell="A497" sqref="A497"/>
    </sheetView>
  </sheetViews>
  <sheetFormatPr defaultRowHeight="14.4" x14ac:dyDescent="0.3"/>
  <cols>
    <col min="1" max="1" width="29.21875" customWidth="1"/>
    <col min="2" max="4" width="15.33203125" bestFit="1" customWidth="1"/>
    <col min="5" max="5" width="16.109375" style="34" customWidth="1"/>
    <col min="6" max="6" width="12.77734375" style="34" bestFit="1" customWidth="1"/>
    <col min="7" max="7" width="13.88671875" bestFit="1" customWidth="1"/>
    <col min="8" max="8" width="18.21875" bestFit="1" customWidth="1"/>
    <col min="9" max="9" width="13.88671875" bestFit="1" customWidth="1"/>
    <col min="10" max="10" width="14.21875" bestFit="1" customWidth="1"/>
    <col min="11" max="11" width="13.88671875" bestFit="1" customWidth="1"/>
    <col min="12" max="12" width="11.77734375" bestFit="1" customWidth="1"/>
    <col min="13" max="13" width="15" bestFit="1" customWidth="1"/>
    <col min="14" max="14" width="22.44140625" bestFit="1" customWidth="1"/>
    <col min="15" max="15" width="15.77734375" bestFit="1" customWidth="1"/>
    <col min="16" max="16" width="16.6640625" bestFit="1" customWidth="1"/>
    <col min="17" max="17" width="14.109375" bestFit="1" customWidth="1"/>
  </cols>
  <sheetData>
    <row r="1" spans="1:17" ht="27.6" x14ac:dyDescent="0.3">
      <c r="A1" s="2" t="s">
        <v>0</v>
      </c>
      <c r="B1" s="2" t="s">
        <v>1</v>
      </c>
      <c r="C1" s="1"/>
      <c r="D1" s="1"/>
      <c r="E1" s="4" t="s">
        <v>244</v>
      </c>
      <c r="F1" s="5" t="s">
        <v>245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</row>
    <row r="2" spans="1:17" x14ac:dyDescent="0.3">
      <c r="A2" s="1"/>
      <c r="B2" s="2" t="s">
        <v>13</v>
      </c>
      <c r="C2" s="2" t="s">
        <v>14</v>
      </c>
      <c r="D2" s="2" t="s">
        <v>15</v>
      </c>
      <c r="E2" s="6"/>
      <c r="F2" s="5" t="s">
        <v>246</v>
      </c>
      <c r="G2" s="2" t="s">
        <v>16</v>
      </c>
      <c r="H2" s="2" t="s">
        <v>16</v>
      </c>
      <c r="I2" s="2" t="s">
        <v>16</v>
      </c>
      <c r="J2" s="2" t="s">
        <v>16</v>
      </c>
      <c r="K2" s="2" t="s">
        <v>16</v>
      </c>
      <c r="L2" s="2" t="s">
        <v>16</v>
      </c>
      <c r="M2" s="2" t="s">
        <v>16</v>
      </c>
      <c r="N2" s="2" t="s">
        <v>16</v>
      </c>
      <c r="O2" s="2" t="s">
        <v>16</v>
      </c>
      <c r="P2" s="2" t="s">
        <v>16</v>
      </c>
      <c r="Q2" s="2" t="s">
        <v>16</v>
      </c>
    </row>
    <row r="3" spans="1:17" x14ac:dyDescent="0.3">
      <c r="E3" s="7" t="s">
        <v>247</v>
      </c>
      <c r="F3" s="8"/>
      <c r="G3" s="36">
        <f>G27/$E$27%</f>
        <v>9.1545205833113261</v>
      </c>
      <c r="H3" s="36">
        <f t="shared" ref="H3:Q3" si="0">H27/$E$27%</f>
        <v>19.418930005247439</v>
      </c>
      <c r="I3" s="36">
        <f t="shared" si="0"/>
        <v>9.6378687377957899</v>
      </c>
      <c r="J3" s="36">
        <f t="shared" si="0"/>
        <v>15.33459212399125</v>
      </c>
      <c r="K3" s="36">
        <f t="shared" si="0"/>
        <v>12.258113198027807</v>
      </c>
      <c r="L3" s="36">
        <f t="shared" si="0"/>
        <v>0</v>
      </c>
      <c r="M3" s="36">
        <f t="shared" si="0"/>
        <v>6.6884633390428139</v>
      </c>
      <c r="N3" s="36">
        <f t="shared" si="0"/>
        <v>9.4507964305090386</v>
      </c>
      <c r="O3" s="36">
        <f t="shared" si="0"/>
        <v>4.4148878317004616</v>
      </c>
      <c r="P3" s="36">
        <f t="shared" si="0"/>
        <v>10.203315822260871</v>
      </c>
      <c r="Q3" s="36">
        <f t="shared" si="0"/>
        <v>3.4385119281131913</v>
      </c>
    </row>
    <row r="4" spans="1:17" x14ac:dyDescent="0.3">
      <c r="E4" s="9"/>
      <c r="F4" s="9"/>
    </row>
    <row r="5" spans="1:17" x14ac:dyDescent="0.3">
      <c r="A5" s="2" t="s">
        <v>17</v>
      </c>
      <c r="B5" s="3">
        <v>1803715000</v>
      </c>
      <c r="C5" s="3">
        <v>1894685083.9000001</v>
      </c>
      <c r="D5" s="3">
        <v>1510582668.5999999</v>
      </c>
      <c r="E5" s="10">
        <f>SUM(E6:E8)</f>
        <v>1510582668.6000004</v>
      </c>
      <c r="F5" s="11">
        <f t="shared" ref="F5" si="1">SUM(F6:F8)</f>
        <v>83.253276333068698</v>
      </c>
      <c r="G5" s="3">
        <v>136216525.02000001</v>
      </c>
      <c r="H5" s="3">
        <v>289602921.31</v>
      </c>
      <c r="I5" s="3">
        <v>149554349.31999999</v>
      </c>
      <c r="J5" s="3">
        <v>230407112.36000001</v>
      </c>
      <c r="K5" s="3">
        <v>185623666.31999999</v>
      </c>
      <c r="L5" s="2">
        <v>0</v>
      </c>
      <c r="M5" s="3">
        <v>103176153.75</v>
      </c>
      <c r="N5" s="3">
        <v>140311927.61000001</v>
      </c>
      <c r="O5" s="3">
        <v>65731806.25</v>
      </c>
      <c r="P5" s="3">
        <v>156954482.06999999</v>
      </c>
      <c r="Q5" s="3">
        <v>53003724.590000004</v>
      </c>
    </row>
    <row r="6" spans="1:17" x14ac:dyDescent="0.3">
      <c r="A6" s="2" t="s">
        <v>18</v>
      </c>
      <c r="B6" s="3">
        <v>1450200000</v>
      </c>
      <c r="C6" s="3">
        <v>1525101114</v>
      </c>
      <c r="D6" s="3">
        <v>1260806194.21</v>
      </c>
      <c r="E6" s="12">
        <f>SUM(G6:Y6)</f>
        <v>1260806194.2100003</v>
      </c>
      <c r="F6" s="13">
        <f>+E6/$E$27%</f>
        <v>69.487257249079903</v>
      </c>
      <c r="G6" s="3">
        <v>113857504.91</v>
      </c>
      <c r="H6" s="3">
        <v>236246067.21000001</v>
      </c>
      <c r="I6" s="3">
        <v>127041136.53</v>
      </c>
      <c r="J6" s="3">
        <v>199260291.56999999</v>
      </c>
      <c r="K6" s="3">
        <v>151345869.56</v>
      </c>
      <c r="L6" s="2">
        <v>0</v>
      </c>
      <c r="M6" s="3">
        <v>87977969.590000004</v>
      </c>
      <c r="N6" s="3">
        <v>116203053.91</v>
      </c>
      <c r="O6" s="3">
        <v>52636705.140000001</v>
      </c>
      <c r="P6" s="3">
        <v>131834140.39</v>
      </c>
      <c r="Q6" s="3">
        <v>44403455.399999999</v>
      </c>
    </row>
    <row r="7" spans="1:17" x14ac:dyDescent="0.3">
      <c r="A7" s="2" t="s">
        <v>19</v>
      </c>
      <c r="B7" s="3">
        <v>54250000</v>
      </c>
      <c r="C7" s="3">
        <v>66232030</v>
      </c>
      <c r="D7" s="3">
        <v>40912988.509999998</v>
      </c>
      <c r="E7" s="12">
        <f>SUM(G7:Y7)</f>
        <v>40912988.510000005</v>
      </c>
      <c r="F7" s="13">
        <f>+E7/$E$27%</f>
        <v>2.2548519911137914</v>
      </c>
      <c r="G7" s="3">
        <v>3980494.02</v>
      </c>
      <c r="H7" s="3">
        <v>7396869.5</v>
      </c>
      <c r="I7" s="3">
        <v>4330459.4800000004</v>
      </c>
      <c r="J7" s="3">
        <v>5963824.29</v>
      </c>
      <c r="K7" s="3">
        <v>5688576.6299999999</v>
      </c>
      <c r="L7" s="2">
        <v>0</v>
      </c>
      <c r="M7" s="3">
        <v>2542440.85</v>
      </c>
      <c r="N7" s="3">
        <v>3103288.71</v>
      </c>
      <c r="O7" s="3">
        <v>3016976.08</v>
      </c>
      <c r="P7" s="3">
        <v>2904363.7</v>
      </c>
      <c r="Q7" s="3">
        <v>1985695.25</v>
      </c>
    </row>
    <row r="8" spans="1:17" x14ac:dyDescent="0.3">
      <c r="A8" s="2" t="s">
        <v>20</v>
      </c>
      <c r="B8" s="3">
        <v>299265000</v>
      </c>
      <c r="C8" s="3">
        <v>303351939.89999998</v>
      </c>
      <c r="D8" s="3">
        <v>208863485.88</v>
      </c>
      <c r="E8" s="12">
        <f>SUM(G8:Y8)</f>
        <v>208863485.88</v>
      </c>
      <c r="F8" s="13">
        <f>+E8/$E$27%</f>
        <v>11.511167092875006</v>
      </c>
      <c r="G8" s="3">
        <v>18378526.09</v>
      </c>
      <c r="H8" s="3">
        <v>45959984.600000001</v>
      </c>
      <c r="I8" s="3">
        <v>18182753.309999999</v>
      </c>
      <c r="J8" s="3">
        <v>25182996.5</v>
      </c>
      <c r="K8" s="3">
        <v>28589220.129999999</v>
      </c>
      <c r="L8" s="2">
        <v>0</v>
      </c>
      <c r="M8" s="3">
        <v>12655743.310000001</v>
      </c>
      <c r="N8" s="3">
        <v>21005584.989999998</v>
      </c>
      <c r="O8" s="3">
        <v>10078125.029999999</v>
      </c>
      <c r="P8" s="3">
        <v>22215977.98</v>
      </c>
      <c r="Q8" s="3">
        <v>6614573.9400000004</v>
      </c>
    </row>
    <row r="9" spans="1:17" x14ac:dyDescent="0.3">
      <c r="E9" s="14"/>
      <c r="F9" s="13">
        <f>D9-E9</f>
        <v>0</v>
      </c>
    </row>
    <row r="10" spans="1:17" x14ac:dyDescent="0.3">
      <c r="E10" s="14"/>
      <c r="F10" s="13">
        <f>D10-E10</f>
        <v>0</v>
      </c>
    </row>
    <row r="11" spans="1:17" x14ac:dyDescent="0.3">
      <c r="A11" s="2" t="s">
        <v>21</v>
      </c>
      <c r="B11" s="3">
        <v>220584000</v>
      </c>
      <c r="C11" s="3">
        <v>229534633.80000001</v>
      </c>
      <c r="D11" s="3">
        <v>327737259.54000002</v>
      </c>
      <c r="E11" s="10">
        <f>SUM(E12:E13)</f>
        <v>327737259.53999996</v>
      </c>
      <c r="F11" s="11">
        <f t="shared" ref="F11" si="2">SUM(F12:F13)</f>
        <v>18.062699381036886</v>
      </c>
      <c r="G11" s="3">
        <v>31800193.789999999</v>
      </c>
      <c r="H11" s="3">
        <v>67836080.450000003</v>
      </c>
      <c r="I11" s="3">
        <v>27388990.170000002</v>
      </c>
      <c r="J11" s="3">
        <v>50886997.729999997</v>
      </c>
      <c r="K11" s="3">
        <v>39941888.460000001</v>
      </c>
      <c r="L11" s="2">
        <v>0</v>
      </c>
      <c r="M11" s="3">
        <v>19709370.760000002</v>
      </c>
      <c r="N11" s="3">
        <v>33415305.170000002</v>
      </c>
      <c r="O11" s="3">
        <v>15449682.65</v>
      </c>
      <c r="P11" s="3">
        <v>31019200.800000001</v>
      </c>
      <c r="Q11" s="3">
        <v>10289549.560000001</v>
      </c>
    </row>
    <row r="12" spans="1:17" x14ac:dyDescent="0.3">
      <c r="A12" s="2" t="s">
        <v>22</v>
      </c>
      <c r="B12" s="3">
        <v>217398000</v>
      </c>
      <c r="C12" s="3">
        <v>225358802.80000001</v>
      </c>
      <c r="D12" s="3">
        <v>322020685.5</v>
      </c>
      <c r="E12" s="12">
        <f>SUM(G12:Y12)</f>
        <v>322020685.49999994</v>
      </c>
      <c r="F12" s="13">
        <f>+E12/$E$27%</f>
        <v>17.747639816192514</v>
      </c>
      <c r="G12" s="3">
        <v>31328715.23</v>
      </c>
      <c r="H12" s="3">
        <v>66836818.649999999</v>
      </c>
      <c r="I12" s="3">
        <v>26898313.199999999</v>
      </c>
      <c r="J12" s="3">
        <v>50269656.960000001</v>
      </c>
      <c r="K12" s="3">
        <v>39342496.170000002</v>
      </c>
      <c r="L12" s="2">
        <v>0</v>
      </c>
      <c r="M12" s="3">
        <v>19499163.07</v>
      </c>
      <c r="N12" s="3">
        <v>32910910.789999999</v>
      </c>
      <c r="O12" s="3">
        <v>15162267.17</v>
      </c>
      <c r="P12" s="3">
        <v>29767031.329999998</v>
      </c>
      <c r="Q12" s="3">
        <v>10005312.93</v>
      </c>
    </row>
    <row r="13" spans="1:17" x14ac:dyDescent="0.3">
      <c r="A13" s="2" t="s">
        <v>23</v>
      </c>
      <c r="B13" s="3">
        <v>3186000</v>
      </c>
      <c r="C13" s="3">
        <v>4175831</v>
      </c>
      <c r="D13" s="3">
        <v>5716574.04</v>
      </c>
      <c r="E13" s="12">
        <f>SUM(G13:Y13)</f>
        <v>5716574.04</v>
      </c>
      <c r="F13" s="13">
        <f>+E13/$E$27%</f>
        <v>0.31505956484437242</v>
      </c>
      <c r="G13" s="3">
        <v>471478.56</v>
      </c>
      <c r="H13" s="3">
        <v>999261.8</v>
      </c>
      <c r="I13" s="3">
        <v>490676.97</v>
      </c>
      <c r="J13" s="3">
        <v>617340.77</v>
      </c>
      <c r="K13" s="3">
        <v>599392.29</v>
      </c>
      <c r="L13" s="2">
        <v>0</v>
      </c>
      <c r="M13" s="3">
        <v>210207.69</v>
      </c>
      <c r="N13" s="3">
        <v>504394.38</v>
      </c>
      <c r="O13" s="3">
        <v>287415.48</v>
      </c>
      <c r="P13" s="3">
        <v>1252169.47</v>
      </c>
      <c r="Q13" s="3">
        <v>284236.63</v>
      </c>
    </row>
    <row r="14" spans="1:17" x14ac:dyDescent="0.3">
      <c r="E14" s="14"/>
      <c r="F14" s="13">
        <f>D14-E14</f>
        <v>0</v>
      </c>
    </row>
    <row r="15" spans="1:17" x14ac:dyDescent="0.3">
      <c r="E15" s="14"/>
      <c r="F15" s="13">
        <f>D15-E15</f>
        <v>0</v>
      </c>
    </row>
    <row r="16" spans="1:17" x14ac:dyDescent="0.3">
      <c r="A16" s="2" t="s">
        <v>24</v>
      </c>
      <c r="B16" s="3">
        <v>5800000</v>
      </c>
      <c r="C16" s="3">
        <v>5800000</v>
      </c>
      <c r="D16" s="3">
        <v>5732283.5300000003</v>
      </c>
      <c r="E16" s="10">
        <f>SUM(E17:E21)</f>
        <v>5732283.5300000003</v>
      </c>
      <c r="F16" s="11">
        <f t="shared" ref="F16" si="3">SUM(F17:F21)</f>
        <v>0</v>
      </c>
      <c r="G16" s="3">
        <v>670332.4</v>
      </c>
      <c r="H16" s="3">
        <v>853995.47</v>
      </c>
      <c r="I16" s="3">
        <v>717234.46</v>
      </c>
      <c r="J16" s="3">
        <v>769432.38</v>
      </c>
      <c r="K16" s="3">
        <v>699480.83</v>
      </c>
      <c r="L16" s="2">
        <v>0</v>
      </c>
      <c r="M16" s="3">
        <v>482561.16</v>
      </c>
      <c r="N16" s="3">
        <v>465653.1</v>
      </c>
      <c r="O16" s="3">
        <v>325362.69</v>
      </c>
      <c r="P16" s="3">
        <v>504198.47</v>
      </c>
      <c r="Q16" s="3">
        <v>244032.57</v>
      </c>
    </row>
    <row r="17" spans="1:17" x14ac:dyDescent="0.3">
      <c r="A17" s="2" t="s">
        <v>25</v>
      </c>
      <c r="B17" s="3">
        <v>5800000</v>
      </c>
      <c r="C17" s="3">
        <v>5800000</v>
      </c>
      <c r="D17" s="3">
        <v>2963969.35</v>
      </c>
      <c r="E17" s="12">
        <f t="shared" ref="E17:E22" si="4">SUM(G17:Y17)</f>
        <v>2963969.35</v>
      </c>
      <c r="F17" s="13">
        <f t="shared" ref="F17:F23" si="5">D17-E17</f>
        <v>0</v>
      </c>
      <c r="G17" s="3">
        <v>401746.4</v>
      </c>
      <c r="H17" s="3">
        <v>619076.47</v>
      </c>
      <c r="I17" s="3">
        <v>266157.46000000002</v>
      </c>
      <c r="J17" s="3">
        <v>320113.3</v>
      </c>
      <c r="K17" s="3">
        <v>284922.28999999998</v>
      </c>
      <c r="L17" s="2">
        <v>0</v>
      </c>
      <c r="M17" s="3">
        <v>360740.16</v>
      </c>
      <c r="N17" s="3">
        <v>192497.1</v>
      </c>
      <c r="O17" s="3">
        <v>215034.69</v>
      </c>
      <c r="P17" s="3">
        <v>228401.25</v>
      </c>
      <c r="Q17" s="3">
        <v>75280.23</v>
      </c>
    </row>
    <row r="18" spans="1:17" x14ac:dyDescent="0.3">
      <c r="A18" s="2" t="s">
        <v>26</v>
      </c>
      <c r="B18" s="2">
        <v>0</v>
      </c>
      <c r="C18" s="2">
        <v>0</v>
      </c>
      <c r="D18" s="3">
        <v>1408093.84</v>
      </c>
      <c r="E18" s="12">
        <f t="shared" si="4"/>
        <v>1408093.84</v>
      </c>
      <c r="F18" s="13">
        <f t="shared" si="5"/>
        <v>0</v>
      </c>
      <c r="G18" s="3">
        <v>41825</v>
      </c>
      <c r="H18" s="3">
        <v>55900</v>
      </c>
      <c r="I18" s="3">
        <v>321947</v>
      </c>
      <c r="J18" s="3">
        <v>298676.08</v>
      </c>
      <c r="K18" s="3">
        <v>297903.53999999998</v>
      </c>
      <c r="L18" s="2">
        <v>0</v>
      </c>
      <c r="M18" s="3">
        <v>53075</v>
      </c>
      <c r="N18" s="3">
        <v>40250</v>
      </c>
      <c r="O18" s="3">
        <v>39210</v>
      </c>
      <c r="P18" s="3">
        <v>126968.22</v>
      </c>
      <c r="Q18" s="3">
        <v>132339</v>
      </c>
    </row>
    <row r="19" spans="1:17" x14ac:dyDescent="0.3">
      <c r="A19" s="2" t="s">
        <v>27</v>
      </c>
      <c r="B19" s="2">
        <v>0</v>
      </c>
      <c r="C19" s="2">
        <v>0</v>
      </c>
      <c r="D19" s="3">
        <v>392051</v>
      </c>
      <c r="E19" s="12">
        <f t="shared" si="4"/>
        <v>392051</v>
      </c>
      <c r="F19" s="13">
        <f t="shared" si="5"/>
        <v>0</v>
      </c>
      <c r="G19" s="3">
        <v>138962</v>
      </c>
      <c r="H19" s="2">
        <v>0</v>
      </c>
      <c r="I19" s="3">
        <v>30633</v>
      </c>
      <c r="J19" s="2">
        <v>0</v>
      </c>
      <c r="K19" s="2">
        <v>0</v>
      </c>
      <c r="L19" s="2">
        <v>0</v>
      </c>
      <c r="M19" s="2">
        <v>0</v>
      </c>
      <c r="N19" s="3">
        <v>143796</v>
      </c>
      <c r="O19" s="3">
        <v>16770</v>
      </c>
      <c r="P19" s="3">
        <v>61890</v>
      </c>
      <c r="Q19" s="2">
        <v>0</v>
      </c>
    </row>
    <row r="20" spans="1:17" x14ac:dyDescent="0.3">
      <c r="A20" s="2" t="s">
        <v>28</v>
      </c>
      <c r="B20" s="2">
        <v>0</v>
      </c>
      <c r="C20" s="2">
        <v>0</v>
      </c>
      <c r="D20" s="3">
        <v>35189.339999999997</v>
      </c>
      <c r="E20" s="15">
        <f t="shared" si="4"/>
        <v>35189.339999999997</v>
      </c>
      <c r="F20" s="13">
        <f t="shared" si="5"/>
        <v>0</v>
      </c>
      <c r="G20" s="3">
        <v>5094</v>
      </c>
      <c r="H20" s="3">
        <v>6219</v>
      </c>
      <c r="I20" s="3">
        <v>3702</v>
      </c>
      <c r="J20" s="3">
        <v>3933</v>
      </c>
      <c r="K20" s="3">
        <v>4235</v>
      </c>
      <c r="L20" s="2">
        <v>0</v>
      </c>
      <c r="M20" s="2">
        <v>986</v>
      </c>
      <c r="N20" s="3">
        <v>1630</v>
      </c>
      <c r="O20" s="3">
        <v>4003</v>
      </c>
      <c r="P20" s="3">
        <v>2649</v>
      </c>
      <c r="Q20" s="3">
        <v>2738.34</v>
      </c>
    </row>
    <row r="21" spans="1:17" x14ac:dyDescent="0.3">
      <c r="A21" s="2" t="s">
        <v>29</v>
      </c>
      <c r="B21" s="2">
        <v>0</v>
      </c>
      <c r="C21" s="2">
        <v>0</v>
      </c>
      <c r="D21" s="3">
        <v>932980</v>
      </c>
      <c r="E21" s="15">
        <f t="shared" si="4"/>
        <v>932980</v>
      </c>
      <c r="F21" s="13">
        <f t="shared" si="5"/>
        <v>0</v>
      </c>
      <c r="G21" s="3">
        <v>82705</v>
      </c>
      <c r="H21" s="3">
        <v>172800</v>
      </c>
      <c r="I21" s="3">
        <v>94795</v>
      </c>
      <c r="J21" s="3">
        <v>146710</v>
      </c>
      <c r="K21" s="3">
        <v>112420</v>
      </c>
      <c r="L21" s="2">
        <v>0</v>
      </c>
      <c r="M21" s="3">
        <v>67760</v>
      </c>
      <c r="N21" s="3">
        <v>87480</v>
      </c>
      <c r="O21" s="3">
        <v>50345</v>
      </c>
      <c r="P21" s="3">
        <v>84290</v>
      </c>
      <c r="Q21" s="3">
        <v>33675</v>
      </c>
    </row>
    <row r="22" spans="1:17" x14ac:dyDescent="0.3">
      <c r="E22" s="12">
        <f t="shared" si="4"/>
        <v>0</v>
      </c>
      <c r="F22" s="13">
        <f t="shared" si="5"/>
        <v>0</v>
      </c>
    </row>
    <row r="23" spans="1:17" x14ac:dyDescent="0.3">
      <c r="E23" s="16"/>
      <c r="F23" s="13">
        <f t="shared" si="5"/>
        <v>0</v>
      </c>
    </row>
    <row r="24" spans="1:17" x14ac:dyDescent="0.3">
      <c r="A24" s="2" t="s">
        <v>30</v>
      </c>
      <c r="B24" s="3">
        <v>29609903.649999999</v>
      </c>
      <c r="C24" s="3">
        <v>29609903.649999999</v>
      </c>
      <c r="D24" s="3">
        <v>-29609903.649999999</v>
      </c>
      <c r="E24" s="17">
        <f>E25</f>
        <v>-29609903.649999999</v>
      </c>
      <c r="F24" s="18">
        <f t="shared" ref="F24" si="6">F25</f>
        <v>0</v>
      </c>
      <c r="G24" s="3">
        <v>-2583556.65</v>
      </c>
      <c r="H24" s="3">
        <v>-5947715.4500000002</v>
      </c>
      <c r="I24" s="3">
        <v>-2787005.98</v>
      </c>
      <c r="J24" s="3">
        <v>-3826215.21</v>
      </c>
      <c r="K24" s="3">
        <v>-3848643.58</v>
      </c>
      <c r="L24" s="2">
        <v>0</v>
      </c>
      <c r="M24" s="3">
        <v>-2009777.09</v>
      </c>
      <c r="N24" s="3">
        <v>-2713637</v>
      </c>
      <c r="O24" s="3">
        <v>-1401258.92</v>
      </c>
      <c r="P24" s="3">
        <v>-3344602.24</v>
      </c>
      <c r="Q24" s="3">
        <v>-1147491.53</v>
      </c>
    </row>
    <row r="25" spans="1:17" x14ac:dyDescent="0.3">
      <c r="A25" s="2" t="s">
        <v>31</v>
      </c>
      <c r="B25" s="3">
        <v>29609903.649999999</v>
      </c>
      <c r="C25" s="3">
        <v>29609903.649999999</v>
      </c>
      <c r="D25" s="3">
        <v>-29609903.649999999</v>
      </c>
      <c r="E25" s="12">
        <f>SUM(G25:Y25)</f>
        <v>-29609903.649999999</v>
      </c>
      <c r="F25" s="13">
        <f>D25-E25</f>
        <v>0</v>
      </c>
      <c r="G25" s="3">
        <v>-2583556.65</v>
      </c>
      <c r="H25" s="3">
        <v>-5947715.4500000002</v>
      </c>
      <c r="I25" s="3">
        <v>-2787005.98</v>
      </c>
      <c r="J25" s="3">
        <v>-3826215.21</v>
      </c>
      <c r="K25" s="3">
        <v>-3848643.58</v>
      </c>
      <c r="L25" s="2">
        <v>0</v>
      </c>
      <c r="M25" s="3">
        <v>-2009777.09</v>
      </c>
      <c r="N25" s="3">
        <v>-2713637</v>
      </c>
      <c r="O25" s="3">
        <v>-1401258.92</v>
      </c>
      <c r="P25" s="3">
        <v>-3344602.24</v>
      </c>
      <c r="Q25" s="3">
        <v>-1147491.53</v>
      </c>
    </row>
    <row r="26" spans="1:17" x14ac:dyDescent="0.3">
      <c r="E26" s="9"/>
      <c r="F26" s="13">
        <f>D26-E26</f>
        <v>0</v>
      </c>
    </row>
    <row r="27" spans="1:17" x14ac:dyDescent="0.3">
      <c r="A27" s="2" t="s">
        <v>32</v>
      </c>
      <c r="B27" s="3">
        <v>2000489096.3499999</v>
      </c>
      <c r="C27" s="3">
        <v>2100409814.05</v>
      </c>
      <c r="D27" s="3">
        <v>1814442308.02</v>
      </c>
      <c r="E27" s="19">
        <f>E5+E11+E16+E24</f>
        <v>1814442308.0200002</v>
      </c>
      <c r="F27" s="20">
        <f t="shared" ref="F27" si="7">F5+F11+F16+F24</f>
        <v>101.31597571410558</v>
      </c>
      <c r="G27" s="3">
        <v>166103494.56</v>
      </c>
      <c r="H27" s="3">
        <v>352345281.77999997</v>
      </c>
      <c r="I27" s="3">
        <v>174873567.97</v>
      </c>
      <c r="J27" s="3">
        <v>278237327.25999999</v>
      </c>
      <c r="K27" s="3">
        <v>222416392.03</v>
      </c>
      <c r="L27" s="2">
        <v>0</v>
      </c>
      <c r="M27" s="3">
        <v>121358308.58</v>
      </c>
      <c r="N27" s="3">
        <v>171479248.88</v>
      </c>
      <c r="O27" s="3">
        <v>80105592.670000002</v>
      </c>
      <c r="P27" s="3">
        <v>185133279.09999999</v>
      </c>
      <c r="Q27" s="3">
        <v>62389815.189999998</v>
      </c>
    </row>
    <row r="28" spans="1:17" x14ac:dyDescent="0.3">
      <c r="E28" s="9"/>
      <c r="F28" s="13">
        <f>D28-E28</f>
        <v>0</v>
      </c>
    </row>
    <row r="29" spans="1:17" x14ac:dyDescent="0.3">
      <c r="E29" s="9"/>
      <c r="F29" s="13">
        <f>D29-E29</f>
        <v>0</v>
      </c>
    </row>
    <row r="30" spans="1:17" x14ac:dyDescent="0.3">
      <c r="A30" s="2" t="s">
        <v>33</v>
      </c>
      <c r="B30" s="3">
        <v>1557663093.5</v>
      </c>
      <c r="C30" s="3">
        <v>1637427297.033</v>
      </c>
      <c r="D30" s="3">
        <v>1317124763.0739999</v>
      </c>
      <c r="E30" s="10">
        <f t="shared" ref="E30:F30" si="8">SUM(E31:E33)</f>
        <v>1317124763.0740001</v>
      </c>
      <c r="F30" s="11">
        <f t="shared" si="8"/>
        <v>246.46219887505214</v>
      </c>
      <c r="G30" s="3">
        <v>119559517.12800001</v>
      </c>
      <c r="H30" s="3">
        <v>250881384.99399999</v>
      </c>
      <c r="I30" s="3">
        <v>131211941.377</v>
      </c>
      <c r="J30" s="3">
        <v>201611951.222</v>
      </c>
      <c r="K30" s="3">
        <v>161341053.94499999</v>
      </c>
      <c r="L30" s="2">
        <v>0</v>
      </c>
      <c r="M30" s="3">
        <v>90146601.981999993</v>
      </c>
      <c r="N30" s="3">
        <v>121903027.656</v>
      </c>
      <c r="O30" s="3">
        <v>56883730.295999996</v>
      </c>
      <c r="P30" s="3">
        <v>136677024.06600001</v>
      </c>
      <c r="Q30" s="3">
        <v>46908530.408</v>
      </c>
    </row>
    <row r="31" spans="1:17" x14ac:dyDescent="0.3">
      <c r="A31" s="2" t="s">
        <v>18</v>
      </c>
      <c r="B31" s="3">
        <v>1297220220</v>
      </c>
      <c r="C31" s="3">
        <v>1364205863.812</v>
      </c>
      <c r="D31" s="3">
        <v>1128451722.457</v>
      </c>
      <c r="E31" s="21">
        <f>SUM(G31:Y31)</f>
        <v>1128451722.457</v>
      </c>
      <c r="F31" s="13">
        <f>+E31/E6%</f>
        <v>89.50239359857116</v>
      </c>
      <c r="G31" s="3">
        <v>102338220.582</v>
      </c>
      <c r="H31" s="3">
        <v>210533375.96700001</v>
      </c>
      <c r="I31" s="3">
        <v>113968417.86300001</v>
      </c>
      <c r="J31" s="3">
        <v>178221655.19299999</v>
      </c>
      <c r="K31" s="3">
        <v>135713264.23699999</v>
      </c>
      <c r="L31" s="2">
        <v>0</v>
      </c>
      <c r="M31" s="3">
        <v>78545189.519999996</v>
      </c>
      <c r="N31" s="3">
        <v>103773182.10600001</v>
      </c>
      <c r="O31" s="3">
        <v>46921345.791000001</v>
      </c>
      <c r="P31" s="3">
        <v>118085826.619</v>
      </c>
      <c r="Q31" s="3">
        <v>40351244.579000004</v>
      </c>
    </row>
    <row r="32" spans="1:17" x14ac:dyDescent="0.3">
      <c r="A32" s="2" t="s">
        <v>19</v>
      </c>
      <c r="B32" s="3">
        <v>44492105</v>
      </c>
      <c r="C32" s="3">
        <v>54315490.177000001</v>
      </c>
      <c r="D32" s="3">
        <v>33899259.423</v>
      </c>
      <c r="E32" s="22">
        <f>SUM(G32:Y32)</f>
        <v>33899259.423</v>
      </c>
      <c r="F32" s="13">
        <f>+E32/E7%</f>
        <v>82.856962196037813</v>
      </c>
      <c r="G32" s="3">
        <v>3382914.0610000002</v>
      </c>
      <c r="H32" s="3">
        <v>6124900.449</v>
      </c>
      <c r="I32" s="3">
        <v>3571852.577</v>
      </c>
      <c r="J32" s="3">
        <v>4921136.0599999996</v>
      </c>
      <c r="K32" s="3">
        <v>4729583.5839999998</v>
      </c>
      <c r="L32" s="2">
        <v>0</v>
      </c>
      <c r="M32" s="3">
        <v>2050858.2479999999</v>
      </c>
      <c r="N32" s="3">
        <v>2591603.0890000002</v>
      </c>
      <c r="O32" s="3">
        <v>2515995.7390000001</v>
      </c>
      <c r="P32" s="3">
        <v>2356001.8820000002</v>
      </c>
      <c r="Q32" s="3">
        <v>1654413.7339999999</v>
      </c>
    </row>
    <row r="33" spans="1:17" x14ac:dyDescent="0.3">
      <c r="A33" s="2" t="s">
        <v>20</v>
      </c>
      <c r="B33" s="3">
        <v>215950768.5</v>
      </c>
      <c r="C33" s="3">
        <v>218905943.044</v>
      </c>
      <c r="D33" s="3">
        <v>154773781.19400001</v>
      </c>
      <c r="E33" s="22">
        <f>SUM(G33:Y33)</f>
        <v>154773781.19400001</v>
      </c>
      <c r="F33" s="13">
        <f>+E33/E8%</f>
        <v>74.102843080443179</v>
      </c>
      <c r="G33" s="3">
        <v>13838382.484999999</v>
      </c>
      <c r="H33" s="3">
        <v>34223108.578000002</v>
      </c>
      <c r="I33" s="3">
        <v>13671670.937000001</v>
      </c>
      <c r="J33" s="3">
        <v>18469159.969000001</v>
      </c>
      <c r="K33" s="3">
        <v>20898206.124000002</v>
      </c>
      <c r="L33" s="2">
        <v>0</v>
      </c>
      <c r="M33" s="3">
        <v>9550554.2139999997</v>
      </c>
      <c r="N33" s="3">
        <v>15538242.460999999</v>
      </c>
      <c r="O33" s="3">
        <v>7446388.7659999998</v>
      </c>
      <c r="P33" s="3">
        <v>16235195.564999999</v>
      </c>
      <c r="Q33" s="3">
        <v>4902872.0949999997</v>
      </c>
    </row>
    <row r="34" spans="1:17" x14ac:dyDescent="0.3">
      <c r="E34" s="14"/>
      <c r="F34" s="13">
        <f>D34-E34</f>
        <v>0</v>
      </c>
    </row>
    <row r="35" spans="1:17" x14ac:dyDescent="0.3">
      <c r="E35" s="14"/>
      <c r="F35" s="13">
        <f>D35-E35</f>
        <v>0</v>
      </c>
    </row>
    <row r="36" spans="1:17" x14ac:dyDescent="0.3">
      <c r="A36" s="2" t="s">
        <v>34</v>
      </c>
      <c r="B36" s="3">
        <v>217197035.40000001</v>
      </c>
      <c r="C36" s="3">
        <v>225985907.26800001</v>
      </c>
      <c r="D36" s="3">
        <v>324911909.208</v>
      </c>
      <c r="E36" s="10">
        <f>SUM(E37:E38)</f>
        <v>324911909.20799994</v>
      </c>
      <c r="F36" s="11">
        <f t="shared" ref="F36" si="9">SUM(F37:F38)</f>
        <v>0</v>
      </c>
      <c r="G36" s="3">
        <v>31648754.875</v>
      </c>
      <c r="H36" s="3">
        <v>67489185.522</v>
      </c>
      <c r="I36" s="3">
        <v>27105619.015000001</v>
      </c>
      <c r="J36" s="3">
        <v>50429380.704000004</v>
      </c>
      <c r="K36" s="3">
        <v>39594987.130999997</v>
      </c>
      <c r="L36" s="2">
        <v>0</v>
      </c>
      <c r="M36" s="3">
        <v>19503620.409000002</v>
      </c>
      <c r="N36" s="3">
        <v>33070718.77</v>
      </c>
      <c r="O36" s="3">
        <v>15321023.933</v>
      </c>
      <c r="P36" s="3">
        <v>30636805.649999999</v>
      </c>
      <c r="Q36" s="3">
        <v>10111813.198999999</v>
      </c>
    </row>
    <row r="37" spans="1:17" x14ac:dyDescent="0.3">
      <c r="A37" s="2" t="s">
        <v>22</v>
      </c>
      <c r="B37" s="3">
        <v>214146537.59999999</v>
      </c>
      <c r="C37" s="3">
        <v>221988563.042</v>
      </c>
      <c r="D37" s="3">
        <v>320980319.98100001</v>
      </c>
      <c r="E37" s="22">
        <f>SUM(G37:Y37)</f>
        <v>320980319.98099995</v>
      </c>
      <c r="F37" s="13">
        <f>D37-E37</f>
        <v>0</v>
      </c>
      <c r="G37" s="3">
        <v>31331967.078000002</v>
      </c>
      <c r="H37" s="3">
        <v>66738046.244999997</v>
      </c>
      <c r="I37" s="3">
        <v>26882131.447000001</v>
      </c>
      <c r="J37" s="3">
        <v>50015960.406000003</v>
      </c>
      <c r="K37" s="3">
        <v>39178468.156000003</v>
      </c>
      <c r="L37" s="2">
        <v>0</v>
      </c>
      <c r="M37" s="3">
        <v>19438888.552000001</v>
      </c>
      <c r="N37" s="3">
        <v>32702954.861000001</v>
      </c>
      <c r="O37" s="3">
        <v>15128982.088</v>
      </c>
      <c r="P37" s="3">
        <v>29621407.603999998</v>
      </c>
      <c r="Q37" s="3">
        <v>9941513.5439999998</v>
      </c>
    </row>
    <row r="38" spans="1:17" x14ac:dyDescent="0.3">
      <c r="A38" s="2" t="s">
        <v>23</v>
      </c>
      <c r="B38" s="3">
        <v>3050497.8</v>
      </c>
      <c r="C38" s="3">
        <v>3997344.2259999998</v>
      </c>
      <c r="D38" s="3">
        <v>3931589.227</v>
      </c>
      <c r="E38" s="22">
        <f>SUM(G38:Y38)</f>
        <v>3931589.227</v>
      </c>
      <c r="F38" s="13">
        <f>D38-E38</f>
        <v>0</v>
      </c>
      <c r="G38" s="3">
        <v>316787.79700000002</v>
      </c>
      <c r="H38" s="3">
        <v>751139.277</v>
      </c>
      <c r="I38" s="3">
        <v>223487.568</v>
      </c>
      <c r="J38" s="3">
        <v>413420.29800000001</v>
      </c>
      <c r="K38" s="3">
        <v>416518.97499999998</v>
      </c>
      <c r="L38" s="2">
        <v>0</v>
      </c>
      <c r="M38" s="3">
        <v>64731.857000000004</v>
      </c>
      <c r="N38" s="3">
        <v>367763.90899999999</v>
      </c>
      <c r="O38" s="3">
        <v>192041.845</v>
      </c>
      <c r="P38" s="3">
        <v>1015398.046</v>
      </c>
      <c r="Q38" s="3">
        <v>170299.655</v>
      </c>
    </row>
    <row r="39" spans="1:17" x14ac:dyDescent="0.3">
      <c r="E39" s="14"/>
      <c r="F39" s="13">
        <f>D39-E39</f>
        <v>0</v>
      </c>
    </row>
    <row r="40" spans="1:17" x14ac:dyDescent="0.3">
      <c r="E40" s="14"/>
      <c r="F40" s="13">
        <f>D40-E40</f>
        <v>0</v>
      </c>
    </row>
    <row r="41" spans="1:17" x14ac:dyDescent="0.3">
      <c r="A41" s="2" t="s">
        <v>35</v>
      </c>
      <c r="B41" s="3">
        <v>4142940</v>
      </c>
      <c r="C41" s="3">
        <v>4142940</v>
      </c>
      <c r="D41" s="3">
        <v>3403006.77</v>
      </c>
      <c r="E41" s="10">
        <f>SUM(E42:E44)</f>
        <v>3403006.77</v>
      </c>
      <c r="F41" s="11" t="e">
        <f t="shared" ref="F41" si="10">SUM(F42:F44)</f>
        <v>#DIV/0!</v>
      </c>
      <c r="G41" s="3">
        <v>416103.609</v>
      </c>
      <c r="H41" s="3">
        <v>482135.69300000003</v>
      </c>
      <c r="I41" s="3">
        <v>441964.16800000001</v>
      </c>
      <c r="J41" s="3">
        <v>442001.25400000002</v>
      </c>
      <c r="K41" s="3">
        <v>416312.49099999998</v>
      </c>
      <c r="L41" s="2">
        <v>0</v>
      </c>
      <c r="M41" s="3">
        <v>295588.16899999999</v>
      </c>
      <c r="N41" s="3">
        <v>268964.73700000002</v>
      </c>
      <c r="O41" s="3">
        <v>193585.79300000001</v>
      </c>
      <c r="P41" s="3">
        <v>298048.44</v>
      </c>
      <c r="Q41" s="3">
        <v>148302.416</v>
      </c>
    </row>
    <row r="42" spans="1:17" x14ac:dyDescent="0.3">
      <c r="A42" s="2" t="s">
        <v>25</v>
      </c>
      <c r="B42" s="3">
        <v>4142940</v>
      </c>
      <c r="C42" s="3">
        <v>4142940</v>
      </c>
      <c r="D42" s="3">
        <v>2117163.3080000002</v>
      </c>
      <c r="E42" s="12">
        <f>SUM(G42:Y42)</f>
        <v>2117163.3080000002</v>
      </c>
      <c r="F42" s="13">
        <f>C42/C17%</f>
        <v>71.430000000000007</v>
      </c>
      <c r="G42" s="3">
        <v>286967.45400000003</v>
      </c>
      <c r="H42" s="3">
        <v>442206.32299999997</v>
      </c>
      <c r="I42" s="3">
        <v>190116.274</v>
      </c>
      <c r="J42" s="3">
        <v>228656.93</v>
      </c>
      <c r="K42" s="3">
        <v>203519.992</v>
      </c>
      <c r="L42" s="2">
        <v>0</v>
      </c>
      <c r="M42" s="3">
        <v>257676.696</v>
      </c>
      <c r="N42" s="3">
        <v>137500.679</v>
      </c>
      <c r="O42" s="3">
        <v>153599.27900000001</v>
      </c>
      <c r="P42" s="3">
        <v>163147.01300000001</v>
      </c>
      <c r="Q42" s="3">
        <v>53772.667999999998</v>
      </c>
    </row>
    <row r="43" spans="1:17" x14ac:dyDescent="0.3">
      <c r="A43" s="2" t="s">
        <v>26</v>
      </c>
      <c r="B43" s="2">
        <v>0</v>
      </c>
      <c r="C43" s="2">
        <v>0</v>
      </c>
      <c r="D43" s="3">
        <v>1005801.432</v>
      </c>
      <c r="E43" s="12">
        <f>SUM(G43:Y43)</f>
        <v>1005801.432</v>
      </c>
      <c r="F43" s="13" t="e">
        <f>C43/C18%</f>
        <v>#DIV/0!</v>
      </c>
      <c r="G43" s="3">
        <v>29875.598000000002</v>
      </c>
      <c r="H43" s="3">
        <v>39929.370000000003</v>
      </c>
      <c r="I43" s="3">
        <v>229966.742</v>
      </c>
      <c r="J43" s="3">
        <v>213344.32399999999</v>
      </c>
      <c r="K43" s="3">
        <v>212792.49900000001</v>
      </c>
      <c r="L43" s="2">
        <v>0</v>
      </c>
      <c r="M43" s="3">
        <v>37911.472999999998</v>
      </c>
      <c r="N43" s="3">
        <v>28750.575000000001</v>
      </c>
      <c r="O43" s="3">
        <v>28007.703000000001</v>
      </c>
      <c r="P43" s="3">
        <v>90693.4</v>
      </c>
      <c r="Q43" s="3">
        <v>94529.748000000007</v>
      </c>
    </row>
    <row r="44" spans="1:17" x14ac:dyDescent="0.3">
      <c r="A44" s="2" t="s">
        <v>27</v>
      </c>
      <c r="B44" s="2">
        <v>0</v>
      </c>
      <c r="C44" s="2">
        <v>0</v>
      </c>
      <c r="D44" s="3">
        <v>280042.03000000003</v>
      </c>
      <c r="E44" s="12">
        <f>SUM(G44:Y44)</f>
        <v>280042.02999999997</v>
      </c>
      <c r="F44" s="12"/>
      <c r="G44" s="3">
        <v>99260.557000000001</v>
      </c>
      <c r="H44" s="2">
        <v>0</v>
      </c>
      <c r="I44" s="3">
        <v>21881.151999999998</v>
      </c>
      <c r="J44" s="2">
        <v>0</v>
      </c>
      <c r="K44" s="2">
        <v>0</v>
      </c>
      <c r="L44" s="2">
        <v>0</v>
      </c>
      <c r="M44" s="2">
        <v>0</v>
      </c>
      <c r="N44" s="3">
        <v>102713.48299999999</v>
      </c>
      <c r="O44" s="3">
        <v>11978.811</v>
      </c>
      <c r="P44" s="3">
        <v>44208.027000000002</v>
      </c>
      <c r="Q44" s="2">
        <v>0</v>
      </c>
    </row>
    <row r="45" spans="1:17" x14ac:dyDescent="0.3">
      <c r="E45" s="14"/>
      <c r="F45" s="12"/>
    </row>
    <row r="46" spans="1:17" x14ac:dyDescent="0.3">
      <c r="A46" s="2" t="s">
        <v>36</v>
      </c>
      <c r="B46" s="3">
        <v>1779003068.9000001</v>
      </c>
      <c r="C46" s="3">
        <v>1867556144.3010001</v>
      </c>
      <c r="D46" s="3">
        <v>1645439679.052</v>
      </c>
      <c r="E46" s="19">
        <f>E30+E36+E41</f>
        <v>1645439679.052</v>
      </c>
      <c r="F46" s="19" t="e">
        <f t="shared" ref="F46" si="11">F30+F36+F41</f>
        <v>#DIV/0!</v>
      </c>
      <c r="G46" s="3">
        <v>151624375.61199999</v>
      </c>
      <c r="H46" s="3">
        <v>318852706.20899999</v>
      </c>
      <c r="I46" s="3">
        <v>158759524.56</v>
      </c>
      <c r="J46" s="3">
        <v>252483333.18000001</v>
      </c>
      <c r="K46" s="3">
        <v>201352353.567</v>
      </c>
      <c r="L46" s="2">
        <v>0</v>
      </c>
      <c r="M46" s="3">
        <v>109945810.56</v>
      </c>
      <c r="N46" s="3">
        <v>155242711.16299999</v>
      </c>
      <c r="O46" s="3">
        <v>72398340.022</v>
      </c>
      <c r="P46" s="3">
        <v>167611878.15599999</v>
      </c>
      <c r="Q46" s="3">
        <v>57168646.023000002</v>
      </c>
    </row>
    <row r="47" spans="1:17" x14ac:dyDescent="0.3">
      <c r="E47" s="16"/>
      <c r="F47" s="12"/>
    </row>
    <row r="48" spans="1:17" x14ac:dyDescent="0.3">
      <c r="E48" s="16"/>
      <c r="F48" s="12"/>
    </row>
    <row r="49" spans="1:17" x14ac:dyDescent="0.3">
      <c r="A49" s="2" t="s">
        <v>37</v>
      </c>
      <c r="B49" s="2">
        <v>0</v>
      </c>
      <c r="C49" s="2">
        <v>0</v>
      </c>
      <c r="D49" s="3">
        <v>125220.71</v>
      </c>
      <c r="E49" s="19">
        <f>SUM(E50:E62)</f>
        <v>125220.71</v>
      </c>
      <c r="F49" s="19">
        <f t="shared" ref="F49" si="12">SUM(F50:F62)</f>
        <v>0</v>
      </c>
      <c r="G49" s="3">
        <v>10714.885</v>
      </c>
      <c r="H49" s="3">
        <v>22731.645</v>
      </c>
      <c r="I49" s="3">
        <v>12233.402</v>
      </c>
      <c r="J49" s="3">
        <v>18869.138999999999</v>
      </c>
      <c r="K49" s="3">
        <v>17514.377</v>
      </c>
      <c r="L49" s="2">
        <v>0</v>
      </c>
      <c r="M49" s="3">
        <v>8241.3590000000004</v>
      </c>
      <c r="N49" s="3">
        <v>11390.665000000001</v>
      </c>
      <c r="O49" s="3">
        <v>6316.5619999999999</v>
      </c>
      <c r="P49" s="3">
        <v>12713.582</v>
      </c>
      <c r="Q49" s="3">
        <v>4495.0940000000001</v>
      </c>
    </row>
    <row r="50" spans="1:17" x14ac:dyDescent="0.3">
      <c r="A50" s="2" t="s">
        <v>38</v>
      </c>
      <c r="B50" s="2">
        <v>0</v>
      </c>
      <c r="C50" s="2">
        <v>0</v>
      </c>
      <c r="D50" s="3">
        <v>6110</v>
      </c>
      <c r="E50" s="12">
        <f t="shared" ref="E50:E62" si="13">SUM(G50:Y50)</f>
        <v>6110</v>
      </c>
      <c r="F50" s="12">
        <f t="shared" ref="F50:F113" si="14">D50-E50</f>
        <v>0</v>
      </c>
      <c r="G50" s="2">
        <v>559.06500000000005</v>
      </c>
      <c r="H50" s="3">
        <v>1188.395</v>
      </c>
      <c r="I50" s="2">
        <v>587.78200000000004</v>
      </c>
      <c r="J50" s="2">
        <v>934.21900000000005</v>
      </c>
      <c r="K50" s="2">
        <v>749.697</v>
      </c>
      <c r="L50" s="2">
        <v>0</v>
      </c>
      <c r="M50" s="2">
        <v>408.75900000000001</v>
      </c>
      <c r="N50" s="2">
        <v>577.39499999999998</v>
      </c>
      <c r="O50" s="2">
        <v>270.06200000000001</v>
      </c>
      <c r="P50" s="2">
        <v>624.44200000000001</v>
      </c>
      <c r="Q50" s="2">
        <v>210.184</v>
      </c>
    </row>
    <row r="51" spans="1:17" x14ac:dyDescent="0.3">
      <c r="A51" s="2" t="s">
        <v>39</v>
      </c>
      <c r="B51" s="2">
        <v>0</v>
      </c>
      <c r="C51" s="2">
        <v>0</v>
      </c>
      <c r="D51" s="2">
        <v>0</v>
      </c>
      <c r="E51" s="21">
        <f t="shared" si="13"/>
        <v>0</v>
      </c>
      <c r="F51" s="12">
        <f t="shared" si="14"/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17" x14ac:dyDescent="0.3">
      <c r="A52" s="2" t="s">
        <v>40</v>
      </c>
      <c r="B52" s="2">
        <v>0</v>
      </c>
      <c r="C52" s="2">
        <v>0</v>
      </c>
      <c r="D52" s="3">
        <v>61400</v>
      </c>
      <c r="E52" s="21">
        <f t="shared" si="13"/>
        <v>61400</v>
      </c>
      <c r="F52" s="12">
        <f t="shared" si="14"/>
        <v>0</v>
      </c>
      <c r="G52" s="3">
        <v>5618.1</v>
      </c>
      <c r="H52" s="3">
        <v>11942.3</v>
      </c>
      <c r="I52" s="3">
        <v>5906.68</v>
      </c>
      <c r="J52" s="3">
        <v>9388.06</v>
      </c>
      <c r="K52" s="3">
        <v>7533.78</v>
      </c>
      <c r="L52" s="2">
        <v>0</v>
      </c>
      <c r="M52" s="3">
        <v>4107.66</v>
      </c>
      <c r="N52" s="3">
        <v>5802.3</v>
      </c>
      <c r="O52" s="3">
        <v>2713.88</v>
      </c>
      <c r="P52" s="3">
        <v>6275.08</v>
      </c>
      <c r="Q52" s="3">
        <v>2112.16</v>
      </c>
    </row>
    <row r="53" spans="1:17" x14ac:dyDescent="0.3">
      <c r="A53" s="2" t="s">
        <v>41</v>
      </c>
      <c r="B53" s="2">
        <v>0</v>
      </c>
      <c r="C53" s="2">
        <v>0</v>
      </c>
      <c r="D53" s="2">
        <v>0</v>
      </c>
      <c r="E53" s="12">
        <f t="shared" si="13"/>
        <v>0</v>
      </c>
      <c r="F53" s="12">
        <f t="shared" si="14"/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17" x14ac:dyDescent="0.3">
      <c r="A54" s="2" t="s">
        <v>42</v>
      </c>
      <c r="B54" s="2">
        <v>0</v>
      </c>
      <c r="C54" s="2">
        <v>0</v>
      </c>
      <c r="D54" s="2">
        <v>700</v>
      </c>
      <c r="E54" s="21">
        <f t="shared" si="13"/>
        <v>700</v>
      </c>
      <c r="F54" s="12">
        <f t="shared" si="14"/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700</v>
      </c>
      <c r="Q54" s="2">
        <v>0</v>
      </c>
    </row>
    <row r="55" spans="1:17" x14ac:dyDescent="0.3">
      <c r="A55" s="2" t="s">
        <v>43</v>
      </c>
      <c r="B55" s="2">
        <v>0</v>
      </c>
      <c r="C55" s="2">
        <v>0</v>
      </c>
      <c r="D55" s="2">
        <v>0</v>
      </c>
      <c r="E55" s="12">
        <f t="shared" si="13"/>
        <v>0</v>
      </c>
      <c r="F55" s="12">
        <f t="shared" si="14"/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</row>
    <row r="56" spans="1:17" x14ac:dyDescent="0.3">
      <c r="A56" s="2" t="s">
        <v>44</v>
      </c>
      <c r="B56" s="2">
        <v>0</v>
      </c>
      <c r="C56" s="2">
        <v>0</v>
      </c>
      <c r="D56" s="2">
        <v>0</v>
      </c>
      <c r="E56" s="12">
        <f t="shared" si="13"/>
        <v>0</v>
      </c>
      <c r="F56" s="12">
        <f t="shared" si="14"/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</row>
    <row r="57" spans="1:17" x14ac:dyDescent="0.3">
      <c r="A57" s="2" t="s">
        <v>45</v>
      </c>
      <c r="B57" s="2">
        <v>0</v>
      </c>
      <c r="C57" s="2">
        <v>0</v>
      </c>
      <c r="D57" s="2">
        <v>0</v>
      </c>
      <c r="E57" s="12">
        <f t="shared" si="13"/>
        <v>0</v>
      </c>
      <c r="F57" s="12">
        <f t="shared" si="14"/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17" x14ac:dyDescent="0.3">
      <c r="A58" s="2" t="s">
        <v>46</v>
      </c>
      <c r="B58" s="2">
        <v>0</v>
      </c>
      <c r="C58" s="2">
        <v>0</v>
      </c>
      <c r="D58" s="3">
        <v>57010.71</v>
      </c>
      <c r="E58" s="23">
        <f t="shared" si="13"/>
        <v>57010.710000000006</v>
      </c>
      <c r="F58" s="12">
        <f t="shared" si="14"/>
        <v>0</v>
      </c>
      <c r="G58" s="3">
        <v>4537.72</v>
      </c>
      <c r="H58" s="3">
        <v>9600.9500000000007</v>
      </c>
      <c r="I58" s="3">
        <v>5738.94</v>
      </c>
      <c r="J58" s="3">
        <v>8546.86</v>
      </c>
      <c r="K58" s="3">
        <v>9230.9</v>
      </c>
      <c r="L58" s="2">
        <v>0</v>
      </c>
      <c r="M58" s="3">
        <v>3724.94</v>
      </c>
      <c r="N58" s="3">
        <v>5010.97</v>
      </c>
      <c r="O58" s="3">
        <v>3332.62</v>
      </c>
      <c r="P58" s="3">
        <v>5114.0600000000004</v>
      </c>
      <c r="Q58" s="3">
        <v>2172.75</v>
      </c>
    </row>
    <row r="59" spans="1:17" x14ac:dyDescent="0.3">
      <c r="A59" s="2" t="s">
        <v>47</v>
      </c>
      <c r="B59" s="2">
        <v>0</v>
      </c>
      <c r="C59" s="2">
        <v>0</v>
      </c>
      <c r="D59" s="2">
        <v>0</v>
      </c>
      <c r="E59" s="12">
        <f t="shared" si="13"/>
        <v>0</v>
      </c>
      <c r="F59" s="12">
        <f t="shared" si="14"/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17" ht="27.6" x14ac:dyDescent="0.3">
      <c r="A60" s="2" t="s">
        <v>48</v>
      </c>
      <c r="B60" s="2">
        <v>0</v>
      </c>
      <c r="C60" s="2">
        <v>0</v>
      </c>
      <c r="D60" s="2">
        <v>0</v>
      </c>
      <c r="E60" s="12">
        <f t="shared" si="13"/>
        <v>0</v>
      </c>
      <c r="F60" s="12">
        <f t="shared" si="14"/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17" x14ac:dyDescent="0.3">
      <c r="A61" s="2" t="s">
        <v>49</v>
      </c>
      <c r="B61" s="2">
        <v>0</v>
      </c>
      <c r="C61" s="2">
        <v>0</v>
      </c>
      <c r="D61" s="2">
        <v>0</v>
      </c>
      <c r="E61" s="12">
        <f t="shared" si="13"/>
        <v>0</v>
      </c>
      <c r="F61" s="12">
        <f t="shared" si="14"/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</row>
    <row r="62" spans="1:17" x14ac:dyDescent="0.3">
      <c r="A62" s="2" t="s">
        <v>50</v>
      </c>
      <c r="B62" s="2">
        <v>0</v>
      </c>
      <c r="C62" s="2">
        <v>0</v>
      </c>
      <c r="D62" s="2">
        <v>0</v>
      </c>
      <c r="E62" s="21">
        <f t="shared" si="13"/>
        <v>0</v>
      </c>
      <c r="F62" s="12">
        <f t="shared" si="14"/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</row>
    <row r="63" spans="1:17" x14ac:dyDescent="0.3">
      <c r="E63" s="14"/>
      <c r="F63" s="12">
        <f t="shared" si="14"/>
        <v>0</v>
      </c>
    </row>
    <row r="64" spans="1:17" x14ac:dyDescent="0.3">
      <c r="A64" s="2" t="s">
        <v>51</v>
      </c>
      <c r="B64" s="3">
        <v>1779003068.9000001</v>
      </c>
      <c r="C64" s="3">
        <v>1867556144.3010001</v>
      </c>
      <c r="D64" s="3">
        <v>1645564899.7620001</v>
      </c>
      <c r="E64" s="19">
        <f>E46+E49</f>
        <v>1645564899.7620001</v>
      </c>
      <c r="F64" s="19" t="e">
        <f t="shared" ref="F64" si="15">F46+F49</f>
        <v>#DIV/0!</v>
      </c>
      <c r="G64" s="3">
        <v>151635090.49700001</v>
      </c>
      <c r="H64" s="3">
        <v>318875437.85399997</v>
      </c>
      <c r="I64" s="3">
        <v>158771757.96200001</v>
      </c>
      <c r="J64" s="3">
        <v>252502202.31900001</v>
      </c>
      <c r="K64" s="3">
        <v>201369867.94400001</v>
      </c>
      <c r="L64" s="2">
        <v>0</v>
      </c>
      <c r="M64" s="3">
        <v>109954051.919</v>
      </c>
      <c r="N64" s="3">
        <v>155254101.82800001</v>
      </c>
      <c r="O64" s="3">
        <v>72404656.584000006</v>
      </c>
      <c r="P64" s="3">
        <v>167624591.73800001</v>
      </c>
      <c r="Q64" s="3">
        <v>57173141.116999999</v>
      </c>
    </row>
    <row r="65" spans="1:17" x14ac:dyDescent="0.3">
      <c r="E65" s="14"/>
      <c r="F65" s="12">
        <f t="shared" si="14"/>
        <v>0</v>
      </c>
    </row>
    <row r="66" spans="1:17" x14ac:dyDescent="0.3">
      <c r="A66" s="2" t="s">
        <v>52</v>
      </c>
      <c r="B66" s="3">
        <v>221486027.44999999</v>
      </c>
      <c r="C66" s="3">
        <v>232853669.74900001</v>
      </c>
      <c r="D66" s="3">
        <v>168877408.25799999</v>
      </c>
      <c r="E66" s="19">
        <f>E27-E64</f>
        <v>168877408.25800014</v>
      </c>
      <c r="F66" s="19" t="e">
        <f t="shared" ref="F66" si="16">F27-F64</f>
        <v>#DIV/0!</v>
      </c>
      <c r="G66" s="3">
        <v>14468404.062999999</v>
      </c>
      <c r="H66" s="3">
        <v>33469843.925999999</v>
      </c>
      <c r="I66" s="3">
        <v>16101810.007999999</v>
      </c>
      <c r="J66" s="3">
        <v>25735124.941</v>
      </c>
      <c r="K66" s="3">
        <v>21046524.085999999</v>
      </c>
      <c r="L66" s="2">
        <v>0</v>
      </c>
      <c r="M66" s="3">
        <v>11404256.661</v>
      </c>
      <c r="N66" s="3">
        <v>16225147.051999999</v>
      </c>
      <c r="O66" s="3">
        <v>7700936.0860000001</v>
      </c>
      <c r="P66" s="3">
        <v>17508687.362</v>
      </c>
      <c r="Q66" s="3">
        <v>5216674.0729999999</v>
      </c>
    </row>
    <row r="67" spans="1:17" x14ac:dyDescent="0.3">
      <c r="E67" s="14"/>
      <c r="F67" s="12">
        <f t="shared" si="14"/>
        <v>0</v>
      </c>
    </row>
    <row r="68" spans="1:17" x14ac:dyDescent="0.3">
      <c r="A68" s="2" t="s">
        <v>53</v>
      </c>
      <c r="B68" s="2">
        <v>11.071999999999999</v>
      </c>
      <c r="C68" s="2">
        <v>11.086</v>
      </c>
      <c r="D68" s="2">
        <v>9.3070000000000004</v>
      </c>
      <c r="E68" s="20">
        <f>E66/E27%</f>
        <v>9.3074002690273829</v>
      </c>
      <c r="F68" s="20" t="e">
        <f t="shared" ref="F68" si="17">F66/F27%</f>
        <v>#DIV/0!</v>
      </c>
      <c r="G68" s="2">
        <v>8.7100000000000009</v>
      </c>
      <c r="H68" s="2">
        <v>9.4990000000000006</v>
      </c>
      <c r="I68" s="2">
        <v>9.2080000000000002</v>
      </c>
      <c r="J68" s="2">
        <v>9.2490000000000006</v>
      </c>
      <c r="K68" s="2">
        <v>9.4629999999999992</v>
      </c>
      <c r="L68" s="2">
        <v>0</v>
      </c>
      <c r="M68" s="2">
        <v>9.3970000000000002</v>
      </c>
      <c r="N68" s="2">
        <v>9.4619999999999997</v>
      </c>
      <c r="O68" s="2">
        <v>9.6129999999999995</v>
      </c>
      <c r="P68" s="2">
        <v>9.4570000000000007</v>
      </c>
      <c r="Q68" s="2">
        <v>8.3610000000000007</v>
      </c>
    </row>
    <row r="69" spans="1:17" x14ac:dyDescent="0.3">
      <c r="E69" s="14"/>
      <c r="F69" s="12">
        <f t="shared" si="14"/>
        <v>0</v>
      </c>
    </row>
    <row r="70" spans="1:17" x14ac:dyDescent="0.3">
      <c r="E70" s="14"/>
      <c r="F70" s="12">
        <f t="shared" si="14"/>
        <v>0</v>
      </c>
    </row>
    <row r="71" spans="1:17" x14ac:dyDescent="0.3">
      <c r="A71" s="2" t="s">
        <v>54</v>
      </c>
      <c r="B71" s="2">
        <v>0</v>
      </c>
      <c r="C71" s="2">
        <v>0</v>
      </c>
      <c r="D71" s="3">
        <v>20344966.800000001</v>
      </c>
      <c r="E71" s="19">
        <f>SUM(E72:E76)</f>
        <v>20344966.800000001</v>
      </c>
      <c r="F71" s="19">
        <f t="shared" ref="F71" si="18">SUM(F72:F76)</f>
        <v>0</v>
      </c>
      <c r="G71" s="3">
        <v>1770562.33</v>
      </c>
      <c r="H71" s="3">
        <v>3661404.66</v>
      </c>
      <c r="I71" s="3">
        <v>2090209.29</v>
      </c>
      <c r="J71" s="3">
        <v>2614465.54</v>
      </c>
      <c r="K71" s="3">
        <v>2527617.54</v>
      </c>
      <c r="L71" s="3">
        <v>57487</v>
      </c>
      <c r="M71" s="3">
        <v>1556346.6</v>
      </c>
      <c r="N71" s="3">
        <v>2015908.79</v>
      </c>
      <c r="O71" s="3">
        <v>1163667.2</v>
      </c>
      <c r="P71" s="3">
        <v>1788814.2</v>
      </c>
      <c r="Q71" s="3">
        <v>1098483.6499999999</v>
      </c>
    </row>
    <row r="72" spans="1:17" x14ac:dyDescent="0.3">
      <c r="A72" s="2" t="s">
        <v>55</v>
      </c>
      <c r="B72" s="2">
        <v>0</v>
      </c>
      <c r="C72" s="2">
        <v>0</v>
      </c>
      <c r="D72" s="3">
        <v>17147957</v>
      </c>
      <c r="E72" s="12">
        <f t="shared" ref="E72:E77" si="19">SUM(G72:Y72)</f>
        <v>17147957</v>
      </c>
      <c r="F72" s="12">
        <f t="shared" si="14"/>
        <v>0</v>
      </c>
      <c r="G72" s="3">
        <v>1510612</v>
      </c>
      <c r="H72" s="3">
        <v>2857039</v>
      </c>
      <c r="I72" s="3">
        <v>1857129</v>
      </c>
      <c r="J72" s="3">
        <v>2253309</v>
      </c>
      <c r="K72" s="3">
        <v>2217284</v>
      </c>
      <c r="L72" s="3">
        <v>57487</v>
      </c>
      <c r="M72" s="3">
        <v>1302659</v>
      </c>
      <c r="N72" s="3">
        <v>1631742</v>
      </c>
      <c r="O72" s="3">
        <v>942880</v>
      </c>
      <c r="P72" s="3">
        <v>1510578</v>
      </c>
      <c r="Q72" s="3">
        <v>1007238</v>
      </c>
    </row>
    <row r="73" spans="1:17" x14ac:dyDescent="0.3">
      <c r="A73" s="2" t="s">
        <v>56</v>
      </c>
      <c r="B73" s="2">
        <v>0</v>
      </c>
      <c r="C73" s="2">
        <v>0</v>
      </c>
      <c r="D73" s="3">
        <v>209361</v>
      </c>
      <c r="E73" s="12">
        <f t="shared" si="19"/>
        <v>209361</v>
      </c>
      <c r="F73" s="12">
        <f t="shared" si="14"/>
        <v>0</v>
      </c>
      <c r="G73" s="3">
        <v>6650</v>
      </c>
      <c r="H73" s="3">
        <v>4300</v>
      </c>
      <c r="I73" s="3">
        <v>25071</v>
      </c>
      <c r="J73" s="3">
        <v>20635</v>
      </c>
      <c r="K73" s="3">
        <v>42639</v>
      </c>
      <c r="L73" s="2">
        <v>0</v>
      </c>
      <c r="M73" s="2">
        <v>440</v>
      </c>
      <c r="N73" s="3">
        <v>1985</v>
      </c>
      <c r="O73" s="2">
        <v>0</v>
      </c>
      <c r="P73" s="3">
        <v>68065</v>
      </c>
      <c r="Q73" s="3">
        <v>39576</v>
      </c>
    </row>
    <row r="74" spans="1:17" x14ac:dyDescent="0.3">
      <c r="A74" s="2" t="s">
        <v>57</v>
      </c>
      <c r="B74" s="2">
        <v>0</v>
      </c>
      <c r="C74" s="2">
        <v>0</v>
      </c>
      <c r="D74" s="3">
        <v>2985970.8</v>
      </c>
      <c r="E74" s="12">
        <f t="shared" si="19"/>
        <v>2985970.8000000003</v>
      </c>
      <c r="F74" s="12">
        <f t="shared" si="14"/>
        <v>0</v>
      </c>
      <c r="G74" s="3">
        <v>253300.33</v>
      </c>
      <c r="H74" s="3">
        <v>800065.66</v>
      </c>
      <c r="I74" s="3">
        <v>207809.29</v>
      </c>
      <c r="J74" s="3">
        <v>340521.54</v>
      </c>
      <c r="K74" s="3">
        <v>267694.53999999998</v>
      </c>
      <c r="L74" s="2">
        <v>0</v>
      </c>
      <c r="M74" s="3">
        <v>253247.6</v>
      </c>
      <c r="N74" s="3">
        <v>382181.79</v>
      </c>
      <c r="O74" s="3">
        <v>220787.20000000001</v>
      </c>
      <c r="P74" s="3">
        <v>208693.2</v>
      </c>
      <c r="Q74" s="3">
        <v>51669.65</v>
      </c>
    </row>
    <row r="75" spans="1:17" x14ac:dyDescent="0.3">
      <c r="A75" s="2" t="s">
        <v>58</v>
      </c>
      <c r="B75" s="2">
        <v>0</v>
      </c>
      <c r="C75" s="2">
        <v>0</v>
      </c>
      <c r="D75" s="3">
        <v>1678</v>
      </c>
      <c r="E75" s="12">
        <f t="shared" si="19"/>
        <v>1678</v>
      </c>
      <c r="F75" s="12">
        <f t="shared" si="14"/>
        <v>0</v>
      </c>
      <c r="G75" s="2">
        <v>0</v>
      </c>
      <c r="H75" s="2">
        <v>0</v>
      </c>
      <c r="I75" s="2">
        <v>200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3">
        <v>1478</v>
      </c>
      <c r="Q75" s="2">
        <v>0</v>
      </c>
    </row>
    <row r="76" spans="1:17" x14ac:dyDescent="0.3">
      <c r="A76" s="2" t="s">
        <v>59</v>
      </c>
      <c r="B76" s="2">
        <v>0</v>
      </c>
      <c r="C76" s="2">
        <v>0</v>
      </c>
      <c r="D76" s="2">
        <v>0</v>
      </c>
      <c r="E76" s="12">
        <f t="shared" si="19"/>
        <v>0</v>
      </c>
      <c r="F76" s="12">
        <f t="shared" si="14"/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</row>
    <row r="77" spans="1:17" x14ac:dyDescent="0.3">
      <c r="E77" s="24">
        <f t="shared" si="19"/>
        <v>0</v>
      </c>
      <c r="F77" s="12">
        <f t="shared" si="14"/>
        <v>0</v>
      </c>
    </row>
    <row r="78" spans="1:17" x14ac:dyDescent="0.3">
      <c r="A78" s="2" t="s">
        <v>60</v>
      </c>
      <c r="B78" s="3">
        <v>221486027.44999999</v>
      </c>
      <c r="C78" s="3">
        <v>232853669.74900001</v>
      </c>
      <c r="D78" s="3">
        <v>148532441.458</v>
      </c>
      <c r="E78" s="19">
        <f>E66-E71</f>
        <v>148532441.45800012</v>
      </c>
      <c r="F78" s="19" t="e">
        <f t="shared" ref="F78" si="20">F66-F71</f>
        <v>#DIV/0!</v>
      </c>
      <c r="G78" s="3">
        <v>12697841.732999999</v>
      </c>
      <c r="H78" s="3">
        <v>29808439.265999999</v>
      </c>
      <c r="I78" s="3">
        <v>14011600.718</v>
      </c>
      <c r="J78" s="3">
        <v>23120659.401000001</v>
      </c>
      <c r="K78" s="3">
        <v>18518906.546</v>
      </c>
      <c r="L78" s="3">
        <v>-57487</v>
      </c>
      <c r="M78" s="3">
        <v>9847910.0610000007</v>
      </c>
      <c r="N78" s="3">
        <v>14209238.262</v>
      </c>
      <c r="O78" s="3">
        <v>6537268.8859999999</v>
      </c>
      <c r="P78" s="3">
        <v>15719873.162</v>
      </c>
      <c r="Q78" s="3">
        <v>4118190.423</v>
      </c>
    </row>
    <row r="79" spans="1:17" x14ac:dyDescent="0.3">
      <c r="E79" s="14"/>
      <c r="F79" s="12">
        <f t="shared" si="14"/>
        <v>0</v>
      </c>
    </row>
    <row r="80" spans="1:17" x14ac:dyDescent="0.3">
      <c r="A80" s="2" t="s">
        <v>61</v>
      </c>
      <c r="B80" s="2">
        <v>11.071999999999999</v>
      </c>
      <c r="C80" s="2">
        <v>11.086</v>
      </c>
      <c r="D80" s="2">
        <v>8.1859999999999999</v>
      </c>
      <c r="E80" s="20">
        <f>E78/E27%</f>
        <v>8.1861209255027401</v>
      </c>
      <c r="F80" s="20" t="e">
        <f t="shared" ref="F80" si="21">F78/F27%</f>
        <v>#DIV/0!</v>
      </c>
      <c r="G80" s="2">
        <v>7.6449999999999996</v>
      </c>
      <c r="H80" s="2">
        <v>8.4600000000000009</v>
      </c>
      <c r="I80" s="2">
        <v>8.0120000000000005</v>
      </c>
      <c r="J80" s="2">
        <v>8.31</v>
      </c>
      <c r="K80" s="2">
        <v>8.3260000000000005</v>
      </c>
      <c r="L80" s="2">
        <v>0</v>
      </c>
      <c r="M80" s="2">
        <v>8.1150000000000002</v>
      </c>
      <c r="N80" s="2">
        <v>8.2859999999999996</v>
      </c>
      <c r="O80" s="2">
        <v>8.1609999999999996</v>
      </c>
      <c r="P80" s="2">
        <v>8.4909999999999997</v>
      </c>
      <c r="Q80" s="2">
        <v>6.601</v>
      </c>
    </row>
    <row r="81" spans="1:17" x14ac:dyDescent="0.3">
      <c r="E81" s="14"/>
      <c r="F81" s="12">
        <f t="shared" si="14"/>
        <v>0</v>
      </c>
    </row>
    <row r="82" spans="1:17" x14ac:dyDescent="0.3">
      <c r="E82" s="14"/>
      <c r="F82" s="12">
        <f t="shared" si="14"/>
        <v>0</v>
      </c>
    </row>
    <row r="83" spans="1:17" x14ac:dyDescent="0.3">
      <c r="A83" s="2" t="s">
        <v>62</v>
      </c>
      <c r="B83" s="2">
        <v>0</v>
      </c>
      <c r="C83" s="2">
        <v>0</v>
      </c>
      <c r="D83" s="3">
        <v>49432886.049999997</v>
      </c>
      <c r="E83" s="19">
        <f>E85+E115+E137+E155+E174+E191+E205+E227+E249</f>
        <v>49432886.049999997</v>
      </c>
      <c r="F83" s="19">
        <f t="shared" ref="F83" si="22">F85+F115+F137+F155+F174+F191+F205+F227+F249</f>
        <v>0</v>
      </c>
      <c r="G83" s="3">
        <v>4931128.6390000004</v>
      </c>
      <c r="H83" s="3">
        <v>8090341.5130000003</v>
      </c>
      <c r="I83" s="3">
        <v>4542668.7350000003</v>
      </c>
      <c r="J83" s="3">
        <v>5840742.5109999999</v>
      </c>
      <c r="K83" s="3">
        <v>5936174.6339999996</v>
      </c>
      <c r="L83" s="3">
        <v>30369.223000000002</v>
      </c>
      <c r="M83" s="3">
        <v>3832885.068</v>
      </c>
      <c r="N83" s="3">
        <v>4526913.9369999999</v>
      </c>
      <c r="O83" s="3">
        <v>3140168.33</v>
      </c>
      <c r="P83" s="3">
        <v>5895519.3370000003</v>
      </c>
      <c r="Q83" s="3">
        <v>2665974.1230000001</v>
      </c>
    </row>
    <row r="84" spans="1:17" x14ac:dyDescent="0.3">
      <c r="E84" s="16"/>
      <c r="F84" s="12">
        <f t="shared" si="14"/>
        <v>0</v>
      </c>
    </row>
    <row r="85" spans="1:17" x14ac:dyDescent="0.3">
      <c r="A85" s="2" t="s">
        <v>63</v>
      </c>
      <c r="B85" s="2">
        <v>0</v>
      </c>
      <c r="C85" s="2">
        <v>0</v>
      </c>
      <c r="D85" s="3">
        <v>1916759.0190000001</v>
      </c>
      <c r="E85" s="25">
        <f>E87+E101</f>
        <v>1916759.0189999999</v>
      </c>
      <c r="F85" s="25">
        <f t="shared" ref="F85" si="23">F87+F101</f>
        <v>0</v>
      </c>
      <c r="G85" s="3">
        <v>175383.451</v>
      </c>
      <c r="H85" s="3">
        <v>372809.62800000003</v>
      </c>
      <c r="I85" s="3">
        <v>184392.21799999999</v>
      </c>
      <c r="J85" s="3">
        <v>293072.45400000003</v>
      </c>
      <c r="K85" s="3">
        <v>235186.33199999999</v>
      </c>
      <c r="L85" s="2">
        <v>0</v>
      </c>
      <c r="M85" s="3">
        <v>128231.179</v>
      </c>
      <c r="N85" s="3">
        <v>181133.726</v>
      </c>
      <c r="O85" s="3">
        <v>84720.748999999996</v>
      </c>
      <c r="P85" s="3">
        <v>195892.77100000001</v>
      </c>
      <c r="Q85" s="3">
        <v>65936.510999999999</v>
      </c>
    </row>
    <row r="86" spans="1:17" x14ac:dyDescent="0.3">
      <c r="E86" s="14"/>
      <c r="F86" s="12">
        <f t="shared" si="14"/>
        <v>0</v>
      </c>
    </row>
    <row r="87" spans="1:17" x14ac:dyDescent="0.3">
      <c r="A87" s="2" t="s">
        <v>64</v>
      </c>
      <c r="B87" s="2">
        <v>0</v>
      </c>
      <c r="C87" s="2">
        <v>0</v>
      </c>
      <c r="D87" s="3">
        <v>1916759.0190000001</v>
      </c>
      <c r="E87" s="26">
        <f>SUM(E88:E99)</f>
        <v>1916759.0189999999</v>
      </c>
      <c r="F87" s="26">
        <f t="shared" ref="F87" si="24">SUM(F88:F99)</f>
        <v>0</v>
      </c>
      <c r="G87" s="3">
        <v>175383.451</v>
      </c>
      <c r="H87" s="3">
        <v>372809.62800000003</v>
      </c>
      <c r="I87" s="3">
        <v>184392.21799999999</v>
      </c>
      <c r="J87" s="3">
        <v>293072.45400000003</v>
      </c>
      <c r="K87" s="3">
        <v>235186.33199999999</v>
      </c>
      <c r="L87" s="2">
        <v>0</v>
      </c>
      <c r="M87" s="3">
        <v>128231.179</v>
      </c>
      <c r="N87" s="3">
        <v>181133.726</v>
      </c>
      <c r="O87" s="3">
        <v>84720.748999999996</v>
      </c>
      <c r="P87" s="3">
        <v>195892.77100000001</v>
      </c>
      <c r="Q87" s="3">
        <v>65936.510999999999</v>
      </c>
    </row>
    <row r="88" spans="1:17" x14ac:dyDescent="0.3">
      <c r="A88" s="2" t="s">
        <v>55</v>
      </c>
      <c r="B88" s="2">
        <v>0</v>
      </c>
      <c r="C88" s="2">
        <v>0</v>
      </c>
      <c r="D88" s="3">
        <v>859926.99800000002</v>
      </c>
      <c r="E88" s="12">
        <f t="shared" ref="E88:E100" si="25">SUM(G88:Y88)</f>
        <v>859926.99800000014</v>
      </c>
      <c r="F88" s="12">
        <f t="shared" si="14"/>
        <v>0</v>
      </c>
      <c r="G88" s="3">
        <v>78683.320999999996</v>
      </c>
      <c r="H88" s="3">
        <v>167255.80100000001</v>
      </c>
      <c r="I88" s="3">
        <v>82724.976999999999</v>
      </c>
      <c r="J88" s="3">
        <v>131482.83799999999</v>
      </c>
      <c r="K88" s="3">
        <v>105513.04300000001</v>
      </c>
      <c r="L88" s="2">
        <v>0</v>
      </c>
      <c r="M88" s="3">
        <v>57529.116000000002</v>
      </c>
      <c r="N88" s="3">
        <v>81263.100999999995</v>
      </c>
      <c r="O88" s="3">
        <v>38008.773000000001</v>
      </c>
      <c r="P88" s="3">
        <v>87884.539000000004</v>
      </c>
      <c r="Q88" s="3">
        <v>29581.489000000001</v>
      </c>
    </row>
    <row r="89" spans="1:17" x14ac:dyDescent="0.3">
      <c r="A89" s="2" t="s">
        <v>65</v>
      </c>
      <c r="B89" s="2">
        <v>0</v>
      </c>
      <c r="C89" s="2">
        <v>0</v>
      </c>
      <c r="D89" s="3">
        <v>5902.46</v>
      </c>
      <c r="E89" s="12">
        <f t="shared" si="25"/>
        <v>5902.46</v>
      </c>
      <c r="F89" s="12">
        <f t="shared" si="14"/>
        <v>0</v>
      </c>
      <c r="G89" s="2">
        <v>540.07500000000005</v>
      </c>
      <c r="H89" s="3">
        <v>1148.028</v>
      </c>
      <c r="I89" s="2">
        <v>567.81700000000001</v>
      </c>
      <c r="J89" s="2">
        <v>902.48599999999999</v>
      </c>
      <c r="K89" s="2">
        <v>724.23199999999997</v>
      </c>
      <c r="L89" s="2">
        <v>0</v>
      </c>
      <c r="M89" s="2">
        <v>394.875</v>
      </c>
      <c r="N89" s="2">
        <v>557.78200000000004</v>
      </c>
      <c r="O89" s="2">
        <v>260.88900000000001</v>
      </c>
      <c r="P89" s="2">
        <v>603.23099999999999</v>
      </c>
      <c r="Q89" s="2">
        <v>203.04499999999999</v>
      </c>
    </row>
    <row r="90" spans="1:17" x14ac:dyDescent="0.3">
      <c r="A90" s="2" t="s">
        <v>66</v>
      </c>
      <c r="B90" s="2">
        <v>0</v>
      </c>
      <c r="C90" s="2">
        <v>0</v>
      </c>
      <c r="D90" s="2">
        <v>0</v>
      </c>
      <c r="E90" s="12">
        <f t="shared" si="25"/>
        <v>0</v>
      </c>
      <c r="F90" s="12">
        <f t="shared" si="14"/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 x14ac:dyDescent="0.3">
      <c r="A91" s="2" t="s">
        <v>67</v>
      </c>
      <c r="B91" s="2">
        <v>0</v>
      </c>
      <c r="C91" s="2">
        <v>0</v>
      </c>
      <c r="D91" s="3">
        <v>107300</v>
      </c>
      <c r="E91" s="12">
        <f t="shared" si="25"/>
        <v>107300</v>
      </c>
      <c r="F91" s="12">
        <f t="shared" si="14"/>
        <v>0</v>
      </c>
      <c r="G91" s="3">
        <v>9817.9500000000007</v>
      </c>
      <c r="H91" s="3">
        <v>20869.849999999999</v>
      </c>
      <c r="I91" s="3">
        <v>10322.26</v>
      </c>
      <c r="J91" s="3">
        <v>16406.169999999998</v>
      </c>
      <c r="K91" s="3">
        <v>13165.71</v>
      </c>
      <c r="L91" s="2">
        <v>0</v>
      </c>
      <c r="M91" s="3">
        <v>7178.37</v>
      </c>
      <c r="N91" s="3">
        <v>10139.85</v>
      </c>
      <c r="O91" s="3">
        <v>4742.66</v>
      </c>
      <c r="P91" s="3">
        <v>10966.06</v>
      </c>
      <c r="Q91" s="3">
        <v>3691.12</v>
      </c>
    </row>
    <row r="92" spans="1:17" x14ac:dyDescent="0.3">
      <c r="A92" s="2" t="s">
        <v>68</v>
      </c>
      <c r="B92" s="2">
        <v>0</v>
      </c>
      <c r="C92" s="2">
        <v>0</v>
      </c>
      <c r="D92" s="2">
        <v>0</v>
      </c>
      <c r="E92" s="12">
        <f t="shared" si="25"/>
        <v>0</v>
      </c>
      <c r="F92" s="12">
        <f t="shared" si="14"/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</row>
    <row r="93" spans="1:17" x14ac:dyDescent="0.3">
      <c r="A93" s="2" t="s">
        <v>69</v>
      </c>
      <c r="B93" s="2">
        <v>0</v>
      </c>
      <c r="C93" s="2">
        <v>0</v>
      </c>
      <c r="D93" s="3">
        <v>300000</v>
      </c>
      <c r="E93" s="12">
        <f t="shared" si="25"/>
        <v>300000</v>
      </c>
      <c r="F93" s="12">
        <f t="shared" si="14"/>
        <v>0</v>
      </c>
      <c r="G93" s="3">
        <v>27450</v>
      </c>
      <c r="H93" s="3">
        <v>58350</v>
      </c>
      <c r="I93" s="3">
        <v>28860</v>
      </c>
      <c r="J93" s="3">
        <v>45870</v>
      </c>
      <c r="K93" s="3">
        <v>36810</v>
      </c>
      <c r="L93" s="2">
        <v>0</v>
      </c>
      <c r="M93" s="3">
        <v>20070</v>
      </c>
      <c r="N93" s="3">
        <v>28350</v>
      </c>
      <c r="O93" s="3">
        <v>13260</v>
      </c>
      <c r="P93" s="3">
        <v>30660</v>
      </c>
      <c r="Q93" s="3">
        <v>10320</v>
      </c>
    </row>
    <row r="94" spans="1:17" x14ac:dyDescent="0.3">
      <c r="A94" s="2" t="s">
        <v>58</v>
      </c>
      <c r="B94" s="2">
        <v>0</v>
      </c>
      <c r="C94" s="2">
        <v>0</v>
      </c>
      <c r="D94" s="2">
        <v>0</v>
      </c>
      <c r="E94" s="12">
        <f t="shared" si="25"/>
        <v>0</v>
      </c>
      <c r="F94" s="12">
        <f t="shared" si="14"/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17" x14ac:dyDescent="0.3">
      <c r="A95" s="2" t="s">
        <v>70</v>
      </c>
      <c r="B95" s="2">
        <v>0</v>
      </c>
      <c r="C95" s="2">
        <v>0</v>
      </c>
      <c r="D95" s="2">
        <v>0</v>
      </c>
      <c r="E95" s="12">
        <f t="shared" si="25"/>
        <v>0</v>
      </c>
      <c r="F95" s="12">
        <f t="shared" si="14"/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</row>
    <row r="96" spans="1:17" x14ac:dyDescent="0.3">
      <c r="A96" s="2" t="s">
        <v>56</v>
      </c>
      <c r="B96" s="2">
        <v>0</v>
      </c>
      <c r="C96" s="2">
        <v>0</v>
      </c>
      <c r="D96" s="2">
        <v>863.00099999999998</v>
      </c>
      <c r="E96" s="12">
        <f t="shared" si="25"/>
        <v>863.00099999999998</v>
      </c>
      <c r="F96" s="12">
        <f t="shared" si="14"/>
        <v>0</v>
      </c>
      <c r="G96" s="2">
        <v>78.965000000000003</v>
      </c>
      <c r="H96" s="2">
        <v>167.85300000000001</v>
      </c>
      <c r="I96" s="2">
        <v>83.021000000000001</v>
      </c>
      <c r="J96" s="2">
        <v>131.953</v>
      </c>
      <c r="K96" s="2">
        <v>105.89</v>
      </c>
      <c r="L96" s="2">
        <v>0</v>
      </c>
      <c r="M96" s="2">
        <v>57.734999999999999</v>
      </c>
      <c r="N96" s="2">
        <v>81.552999999999997</v>
      </c>
      <c r="O96" s="2">
        <v>38.145000000000003</v>
      </c>
      <c r="P96" s="2">
        <v>88.198999999999998</v>
      </c>
      <c r="Q96" s="2">
        <v>29.687000000000001</v>
      </c>
    </row>
    <row r="97" spans="1:17" x14ac:dyDescent="0.3">
      <c r="A97" s="2" t="s">
        <v>71</v>
      </c>
      <c r="B97" s="2">
        <v>0</v>
      </c>
      <c r="C97" s="2">
        <v>0</v>
      </c>
      <c r="D97" s="3">
        <v>642766.56000000006</v>
      </c>
      <c r="E97" s="12">
        <f t="shared" si="25"/>
        <v>642766.55999999994</v>
      </c>
      <c r="F97" s="12">
        <f t="shared" si="14"/>
        <v>0</v>
      </c>
      <c r="G97" s="3">
        <v>58813.14</v>
      </c>
      <c r="H97" s="3">
        <v>125018.09600000001</v>
      </c>
      <c r="I97" s="3">
        <v>61834.142999999996</v>
      </c>
      <c r="J97" s="3">
        <v>98279.006999999998</v>
      </c>
      <c r="K97" s="3">
        <v>78867.456999999995</v>
      </c>
      <c r="L97" s="2">
        <v>0</v>
      </c>
      <c r="M97" s="3">
        <v>43001.082999999999</v>
      </c>
      <c r="N97" s="3">
        <v>60741.440000000002</v>
      </c>
      <c r="O97" s="3">
        <v>28410.281999999999</v>
      </c>
      <c r="P97" s="3">
        <v>65690.741999999998</v>
      </c>
      <c r="Q97" s="3">
        <v>22111.17</v>
      </c>
    </row>
    <row r="98" spans="1:17" x14ac:dyDescent="0.3">
      <c r="A98" s="2" t="s">
        <v>42</v>
      </c>
      <c r="B98" s="2">
        <v>0</v>
      </c>
      <c r="C98" s="2">
        <v>0</v>
      </c>
      <c r="D98" s="2">
        <v>0</v>
      </c>
      <c r="E98" s="12">
        <f t="shared" si="25"/>
        <v>0</v>
      </c>
      <c r="F98" s="12">
        <f t="shared" si="14"/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3">
      <c r="A99" s="2" t="s">
        <v>72</v>
      </c>
      <c r="B99" s="2">
        <v>0</v>
      </c>
      <c r="C99" s="2">
        <v>0</v>
      </c>
      <c r="D99" s="2">
        <v>0</v>
      </c>
      <c r="E99" s="12">
        <f t="shared" si="25"/>
        <v>0</v>
      </c>
      <c r="F99" s="12">
        <f t="shared" si="14"/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x14ac:dyDescent="0.3">
      <c r="E100" s="12">
        <f t="shared" si="25"/>
        <v>0</v>
      </c>
      <c r="F100" s="12">
        <f t="shared" si="14"/>
        <v>0</v>
      </c>
    </row>
    <row r="101" spans="1:17" x14ac:dyDescent="0.3">
      <c r="A101" s="2" t="s">
        <v>73</v>
      </c>
      <c r="B101" s="2">
        <v>0</v>
      </c>
      <c r="C101" s="2">
        <v>0</v>
      </c>
      <c r="D101" s="2">
        <v>0</v>
      </c>
      <c r="E101" s="26">
        <f>SUM(E102:E113)</f>
        <v>0</v>
      </c>
      <c r="F101" s="26">
        <f t="shared" ref="F101" si="26">SUM(F102:F113)</f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x14ac:dyDescent="0.3">
      <c r="A102" s="2" t="s">
        <v>65</v>
      </c>
      <c r="B102" s="2">
        <v>0</v>
      </c>
      <c r="C102" s="2">
        <v>0</v>
      </c>
      <c r="D102" s="2">
        <v>0</v>
      </c>
      <c r="E102" s="12">
        <f t="shared" ref="E102:E113" si="27">SUM(G102:Y102)</f>
        <v>0</v>
      </c>
      <c r="F102" s="12">
        <f t="shared" si="14"/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</row>
    <row r="103" spans="1:17" x14ac:dyDescent="0.3">
      <c r="A103" s="2" t="s">
        <v>68</v>
      </c>
      <c r="B103" s="2">
        <v>0</v>
      </c>
      <c r="C103" s="2">
        <v>0</v>
      </c>
      <c r="D103" s="2">
        <v>0</v>
      </c>
      <c r="E103" s="12">
        <f t="shared" si="27"/>
        <v>0</v>
      </c>
      <c r="F103" s="12">
        <f t="shared" si="14"/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3">
      <c r="A104" s="2" t="s">
        <v>69</v>
      </c>
      <c r="B104" s="2">
        <v>0</v>
      </c>
      <c r="C104" s="2">
        <v>0</v>
      </c>
      <c r="D104" s="2">
        <v>0</v>
      </c>
      <c r="E104" s="12">
        <f t="shared" si="27"/>
        <v>0</v>
      </c>
      <c r="F104" s="12">
        <f t="shared" si="14"/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x14ac:dyDescent="0.3">
      <c r="A105" s="2" t="s">
        <v>55</v>
      </c>
      <c r="B105" s="2">
        <v>0</v>
      </c>
      <c r="C105" s="2">
        <v>0</v>
      </c>
      <c r="D105" s="2">
        <v>0</v>
      </c>
      <c r="E105" s="12">
        <f t="shared" si="27"/>
        <v>0</v>
      </c>
      <c r="F105" s="12">
        <f t="shared" si="14"/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</row>
    <row r="106" spans="1:17" x14ac:dyDescent="0.3">
      <c r="A106" s="2" t="s">
        <v>71</v>
      </c>
      <c r="B106" s="2">
        <v>0</v>
      </c>
      <c r="C106" s="2">
        <v>0</v>
      </c>
      <c r="D106" s="2">
        <v>0</v>
      </c>
      <c r="E106" s="12">
        <f t="shared" si="27"/>
        <v>0</v>
      </c>
      <c r="F106" s="12">
        <f t="shared" si="14"/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x14ac:dyDescent="0.3">
      <c r="A107" s="2" t="s">
        <v>42</v>
      </c>
      <c r="B107" s="2">
        <v>0</v>
      </c>
      <c r="C107" s="2">
        <v>0</v>
      </c>
      <c r="D107" s="2">
        <v>0</v>
      </c>
      <c r="E107" s="12">
        <f t="shared" si="27"/>
        <v>0</v>
      </c>
      <c r="F107" s="12">
        <f t="shared" si="14"/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x14ac:dyDescent="0.3">
      <c r="A108" s="2" t="s">
        <v>66</v>
      </c>
      <c r="B108" s="2">
        <v>0</v>
      </c>
      <c r="C108" s="2">
        <v>0</v>
      </c>
      <c r="D108" s="2">
        <v>0</v>
      </c>
      <c r="E108" s="12">
        <f t="shared" si="27"/>
        <v>0</v>
      </c>
      <c r="F108" s="12">
        <f t="shared" si="14"/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3">
      <c r="A109" s="2" t="s">
        <v>67</v>
      </c>
      <c r="B109" s="2">
        <v>0</v>
      </c>
      <c r="C109" s="2">
        <v>0</v>
      </c>
      <c r="D109" s="2">
        <v>0</v>
      </c>
      <c r="E109" s="12">
        <f t="shared" si="27"/>
        <v>0</v>
      </c>
      <c r="F109" s="12">
        <f t="shared" si="14"/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x14ac:dyDescent="0.3">
      <c r="A110" s="2" t="s">
        <v>72</v>
      </c>
      <c r="B110" s="2">
        <v>0</v>
      </c>
      <c r="C110" s="2">
        <v>0</v>
      </c>
      <c r="D110" s="2">
        <v>0</v>
      </c>
      <c r="E110" s="12">
        <f t="shared" si="27"/>
        <v>0</v>
      </c>
      <c r="F110" s="12">
        <f t="shared" si="14"/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</row>
    <row r="111" spans="1:17" x14ac:dyDescent="0.3">
      <c r="A111" s="2" t="s">
        <v>58</v>
      </c>
      <c r="B111" s="2">
        <v>0</v>
      </c>
      <c r="C111" s="2">
        <v>0</v>
      </c>
      <c r="D111" s="2">
        <v>0</v>
      </c>
      <c r="E111" s="12">
        <f t="shared" si="27"/>
        <v>0</v>
      </c>
      <c r="F111" s="12">
        <f t="shared" si="14"/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</row>
    <row r="112" spans="1:17" x14ac:dyDescent="0.3">
      <c r="A112" s="2" t="s">
        <v>70</v>
      </c>
      <c r="B112" s="2">
        <v>0</v>
      </c>
      <c r="C112" s="2">
        <v>0</v>
      </c>
      <c r="D112" s="2">
        <v>0</v>
      </c>
      <c r="E112" s="12">
        <f t="shared" si="27"/>
        <v>0</v>
      </c>
      <c r="F112" s="12">
        <f t="shared" si="14"/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</row>
    <row r="113" spans="1:17" x14ac:dyDescent="0.3">
      <c r="A113" s="2" t="s">
        <v>56</v>
      </c>
      <c r="B113" s="2">
        <v>0</v>
      </c>
      <c r="C113" s="2">
        <v>0</v>
      </c>
      <c r="D113" s="2">
        <v>0</v>
      </c>
      <c r="E113" s="12">
        <f t="shared" si="27"/>
        <v>0</v>
      </c>
      <c r="F113" s="12">
        <f t="shared" si="14"/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</row>
    <row r="114" spans="1:17" x14ac:dyDescent="0.3">
      <c r="E114" s="24"/>
      <c r="F114" s="12">
        <f t="shared" ref="F114:F177" si="28">D114-E114</f>
        <v>0</v>
      </c>
    </row>
    <row r="115" spans="1:17" x14ac:dyDescent="0.3">
      <c r="A115" s="2" t="s">
        <v>74</v>
      </c>
      <c r="B115" s="2">
        <v>0</v>
      </c>
      <c r="C115" s="2">
        <v>0</v>
      </c>
      <c r="D115" s="3">
        <v>428232.99400000001</v>
      </c>
      <c r="E115" s="25">
        <f>E117+E127</f>
        <v>428232.99399999995</v>
      </c>
      <c r="F115" s="25">
        <f t="shared" ref="F115" si="29">F117+F127</f>
        <v>0</v>
      </c>
      <c r="G115" s="3">
        <v>39183.319000000003</v>
      </c>
      <c r="H115" s="3">
        <v>83291.317999999999</v>
      </c>
      <c r="I115" s="3">
        <v>41196.014000000003</v>
      </c>
      <c r="J115" s="3">
        <v>65476.824999999997</v>
      </c>
      <c r="K115" s="3">
        <v>52544.188000000002</v>
      </c>
      <c r="L115" s="2">
        <v>0</v>
      </c>
      <c r="M115" s="3">
        <v>28648.787</v>
      </c>
      <c r="N115" s="3">
        <v>40468.017999999996</v>
      </c>
      <c r="O115" s="3">
        <v>18927.898000000001</v>
      </c>
      <c r="P115" s="3">
        <v>43765.411999999997</v>
      </c>
      <c r="Q115" s="3">
        <v>14731.215</v>
      </c>
    </row>
    <row r="116" spans="1:17" x14ac:dyDescent="0.3">
      <c r="E116" s="14"/>
      <c r="F116" s="12">
        <f t="shared" si="28"/>
        <v>0</v>
      </c>
    </row>
    <row r="117" spans="1:17" x14ac:dyDescent="0.3">
      <c r="A117" s="2" t="s">
        <v>75</v>
      </c>
      <c r="B117" s="2">
        <v>0</v>
      </c>
      <c r="C117" s="2">
        <v>0</v>
      </c>
      <c r="D117" s="3">
        <v>428232.99400000001</v>
      </c>
      <c r="E117" s="10">
        <f>SUM(E118:E125)</f>
        <v>428232.99399999995</v>
      </c>
      <c r="F117" s="10">
        <f t="shared" ref="F117" si="30">SUM(F118:F125)</f>
        <v>0</v>
      </c>
      <c r="G117" s="3">
        <v>39183.319000000003</v>
      </c>
      <c r="H117" s="3">
        <v>83291.317999999999</v>
      </c>
      <c r="I117" s="3">
        <v>41196.014000000003</v>
      </c>
      <c r="J117" s="3">
        <v>65476.824999999997</v>
      </c>
      <c r="K117" s="3">
        <v>52544.188000000002</v>
      </c>
      <c r="L117" s="2">
        <v>0</v>
      </c>
      <c r="M117" s="3">
        <v>28648.787</v>
      </c>
      <c r="N117" s="3">
        <v>40468.017999999996</v>
      </c>
      <c r="O117" s="3">
        <v>18927.898000000001</v>
      </c>
      <c r="P117" s="3">
        <v>43765.411999999997</v>
      </c>
      <c r="Q117" s="3">
        <v>14731.215</v>
      </c>
    </row>
    <row r="118" spans="1:17" x14ac:dyDescent="0.3">
      <c r="A118" s="2" t="s">
        <v>67</v>
      </c>
      <c r="B118" s="2">
        <v>0</v>
      </c>
      <c r="C118" s="2">
        <v>0</v>
      </c>
      <c r="D118" s="2">
        <v>0</v>
      </c>
      <c r="E118" s="12">
        <f t="shared" ref="E118:E125" si="31">SUM(G118:Y118)</f>
        <v>0</v>
      </c>
      <c r="F118" s="12">
        <f t="shared" si="28"/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</row>
    <row r="119" spans="1:17" x14ac:dyDescent="0.3">
      <c r="A119" s="2" t="s">
        <v>72</v>
      </c>
      <c r="B119" s="2">
        <v>0</v>
      </c>
      <c r="C119" s="2">
        <v>0</v>
      </c>
      <c r="D119" s="2">
        <v>0</v>
      </c>
      <c r="E119" s="12">
        <f t="shared" si="31"/>
        <v>0</v>
      </c>
      <c r="F119" s="12">
        <f t="shared" si="28"/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x14ac:dyDescent="0.3">
      <c r="A120" s="2" t="s">
        <v>55</v>
      </c>
      <c r="B120" s="2">
        <v>0</v>
      </c>
      <c r="C120" s="2">
        <v>0</v>
      </c>
      <c r="D120" s="3">
        <v>400428.99900000001</v>
      </c>
      <c r="E120" s="12">
        <f t="shared" si="31"/>
        <v>400428.99899999989</v>
      </c>
      <c r="F120" s="12">
        <f t="shared" si="28"/>
        <v>0</v>
      </c>
      <c r="G120" s="3">
        <v>36639.252999999997</v>
      </c>
      <c r="H120" s="3">
        <v>77883.44</v>
      </c>
      <c r="I120" s="3">
        <v>38521.269999999997</v>
      </c>
      <c r="J120" s="3">
        <v>61225.593999999997</v>
      </c>
      <c r="K120" s="3">
        <v>49132.637999999999</v>
      </c>
      <c r="L120" s="2">
        <v>0</v>
      </c>
      <c r="M120" s="3">
        <v>26788.7</v>
      </c>
      <c r="N120" s="3">
        <v>37840.54</v>
      </c>
      <c r="O120" s="3">
        <v>17698.962</v>
      </c>
      <c r="P120" s="3">
        <v>40923.843999999997</v>
      </c>
      <c r="Q120" s="3">
        <v>13774.758</v>
      </c>
    </row>
    <row r="121" spans="1:17" x14ac:dyDescent="0.3">
      <c r="A121" s="2" t="s">
        <v>56</v>
      </c>
      <c r="B121" s="2">
        <v>0</v>
      </c>
      <c r="C121" s="2">
        <v>0</v>
      </c>
      <c r="D121" s="3">
        <v>20905.998</v>
      </c>
      <c r="E121" s="12">
        <f t="shared" si="31"/>
        <v>20905.998</v>
      </c>
      <c r="F121" s="12">
        <f t="shared" si="28"/>
        <v>0</v>
      </c>
      <c r="G121" s="3">
        <v>1912.8989999999999</v>
      </c>
      <c r="H121" s="3">
        <v>4066.2170000000001</v>
      </c>
      <c r="I121" s="3">
        <v>2011.1569999999999</v>
      </c>
      <c r="J121" s="3">
        <v>3196.527</v>
      </c>
      <c r="K121" s="3">
        <v>2565.1660000000002</v>
      </c>
      <c r="L121" s="2">
        <v>0</v>
      </c>
      <c r="M121" s="3">
        <v>1398.6110000000001</v>
      </c>
      <c r="N121" s="3">
        <v>1975.617</v>
      </c>
      <c r="O121" s="2">
        <v>924.04499999999996</v>
      </c>
      <c r="P121" s="3">
        <v>2136.5929999999998</v>
      </c>
      <c r="Q121" s="2">
        <v>719.16600000000005</v>
      </c>
    </row>
    <row r="122" spans="1:17" x14ac:dyDescent="0.3">
      <c r="A122" s="2" t="s">
        <v>71</v>
      </c>
      <c r="B122" s="2">
        <v>0</v>
      </c>
      <c r="C122" s="2">
        <v>0</v>
      </c>
      <c r="D122" s="2">
        <v>131.999</v>
      </c>
      <c r="E122" s="12">
        <f t="shared" si="31"/>
        <v>131.999</v>
      </c>
      <c r="F122" s="12">
        <f t="shared" si="28"/>
        <v>0</v>
      </c>
      <c r="G122" s="2">
        <v>12.077999999999999</v>
      </c>
      <c r="H122" s="2">
        <v>25.673999999999999</v>
      </c>
      <c r="I122" s="2">
        <v>12.698</v>
      </c>
      <c r="J122" s="2">
        <v>20.183</v>
      </c>
      <c r="K122" s="2">
        <v>16.196000000000002</v>
      </c>
      <c r="L122" s="2">
        <v>0</v>
      </c>
      <c r="M122" s="2">
        <v>8.8309999999999995</v>
      </c>
      <c r="N122" s="2">
        <v>12.474</v>
      </c>
      <c r="O122" s="2">
        <v>5.8339999999999996</v>
      </c>
      <c r="P122" s="2">
        <v>13.49</v>
      </c>
      <c r="Q122" s="2">
        <v>4.5410000000000004</v>
      </c>
    </row>
    <row r="123" spans="1:17" x14ac:dyDescent="0.3">
      <c r="A123" s="2" t="s">
        <v>65</v>
      </c>
      <c r="B123" s="2">
        <v>0</v>
      </c>
      <c r="C123" s="2">
        <v>0</v>
      </c>
      <c r="D123" s="3">
        <v>6765.9979999999996</v>
      </c>
      <c r="E123" s="12">
        <f t="shared" si="31"/>
        <v>6765.9979999999987</v>
      </c>
      <c r="F123" s="12">
        <f t="shared" si="28"/>
        <v>0</v>
      </c>
      <c r="G123" s="2">
        <v>619.08900000000006</v>
      </c>
      <c r="H123" s="3">
        <v>1315.9870000000001</v>
      </c>
      <c r="I123" s="2">
        <v>650.88900000000001</v>
      </c>
      <c r="J123" s="3">
        <v>1034.521</v>
      </c>
      <c r="K123" s="2">
        <v>830.18799999999999</v>
      </c>
      <c r="L123" s="2">
        <v>0</v>
      </c>
      <c r="M123" s="2">
        <v>452.64499999999998</v>
      </c>
      <c r="N123" s="2">
        <v>639.38699999999994</v>
      </c>
      <c r="O123" s="2">
        <v>299.05700000000002</v>
      </c>
      <c r="P123" s="2">
        <v>691.48500000000001</v>
      </c>
      <c r="Q123" s="2">
        <v>232.75</v>
      </c>
    </row>
    <row r="124" spans="1:17" x14ac:dyDescent="0.3">
      <c r="A124" s="2" t="s">
        <v>69</v>
      </c>
      <c r="B124" s="2">
        <v>0</v>
      </c>
      <c r="C124" s="2">
        <v>0</v>
      </c>
      <c r="D124" s="2">
        <v>0</v>
      </c>
      <c r="E124" s="12">
        <f t="shared" si="31"/>
        <v>0</v>
      </c>
      <c r="F124" s="12">
        <f t="shared" si="28"/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3">
      <c r="A125" s="2" t="s">
        <v>58</v>
      </c>
      <c r="B125" s="2">
        <v>0</v>
      </c>
      <c r="C125" s="2">
        <v>0</v>
      </c>
      <c r="D125" s="2">
        <v>0</v>
      </c>
      <c r="E125" s="12">
        <f t="shared" si="31"/>
        <v>0</v>
      </c>
      <c r="F125" s="12">
        <f t="shared" si="28"/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3">
      <c r="E126" s="24"/>
      <c r="F126" s="12">
        <f t="shared" si="28"/>
        <v>0</v>
      </c>
    </row>
    <row r="127" spans="1:17" x14ac:dyDescent="0.3">
      <c r="A127" s="2" t="s">
        <v>76</v>
      </c>
      <c r="B127" s="2">
        <v>0</v>
      </c>
      <c r="C127" s="2">
        <v>0</v>
      </c>
      <c r="D127" s="2">
        <v>0</v>
      </c>
      <c r="E127" s="10">
        <f>SUM(E128:E135)</f>
        <v>0</v>
      </c>
      <c r="F127" s="10">
        <f t="shared" ref="F127" si="32">SUM(F128:F135)</f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3">
      <c r="A128" s="2" t="s">
        <v>67</v>
      </c>
      <c r="B128" s="2">
        <v>0</v>
      </c>
      <c r="C128" s="2">
        <v>0</v>
      </c>
      <c r="D128" s="2">
        <v>0</v>
      </c>
      <c r="E128" s="12">
        <f t="shared" ref="E128:E136" si="33">SUM(G128:Y128)</f>
        <v>0</v>
      </c>
      <c r="F128" s="12">
        <f t="shared" si="28"/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17" x14ac:dyDescent="0.3">
      <c r="A129" s="2" t="s">
        <v>56</v>
      </c>
      <c r="B129" s="2">
        <v>0</v>
      </c>
      <c r="C129" s="2">
        <v>0</v>
      </c>
      <c r="D129" s="2">
        <v>0</v>
      </c>
      <c r="E129" s="12">
        <f t="shared" si="33"/>
        <v>0</v>
      </c>
      <c r="F129" s="12">
        <f t="shared" si="28"/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17" x14ac:dyDescent="0.3">
      <c r="A130" s="2" t="s">
        <v>71</v>
      </c>
      <c r="B130" s="2">
        <v>0</v>
      </c>
      <c r="C130" s="2">
        <v>0</v>
      </c>
      <c r="D130" s="2">
        <v>0</v>
      </c>
      <c r="E130" s="12">
        <f t="shared" si="33"/>
        <v>0</v>
      </c>
      <c r="F130" s="12">
        <f t="shared" si="28"/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</row>
    <row r="131" spans="1:17" x14ac:dyDescent="0.3">
      <c r="A131" s="2" t="s">
        <v>65</v>
      </c>
      <c r="B131" s="2">
        <v>0</v>
      </c>
      <c r="C131" s="2">
        <v>0</v>
      </c>
      <c r="D131" s="2">
        <v>0</v>
      </c>
      <c r="E131" s="12">
        <f t="shared" si="33"/>
        <v>0</v>
      </c>
      <c r="F131" s="12">
        <f t="shared" si="28"/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</row>
    <row r="132" spans="1:17" x14ac:dyDescent="0.3">
      <c r="A132" s="2" t="s">
        <v>72</v>
      </c>
      <c r="B132" s="2">
        <v>0</v>
      </c>
      <c r="C132" s="2">
        <v>0</v>
      </c>
      <c r="D132" s="2">
        <v>0</v>
      </c>
      <c r="E132" s="12">
        <f t="shared" si="33"/>
        <v>0</v>
      </c>
      <c r="F132" s="12">
        <f t="shared" si="28"/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</row>
    <row r="133" spans="1:17" x14ac:dyDescent="0.3">
      <c r="A133" s="2" t="s">
        <v>69</v>
      </c>
      <c r="B133" s="2">
        <v>0</v>
      </c>
      <c r="C133" s="2">
        <v>0</v>
      </c>
      <c r="D133" s="2">
        <v>0</v>
      </c>
      <c r="E133" s="12">
        <f t="shared" si="33"/>
        <v>0</v>
      </c>
      <c r="F133" s="12">
        <f t="shared" si="28"/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</row>
    <row r="134" spans="1:17" x14ac:dyDescent="0.3">
      <c r="A134" s="2" t="s">
        <v>55</v>
      </c>
      <c r="B134" s="2">
        <v>0</v>
      </c>
      <c r="C134" s="2">
        <v>0</v>
      </c>
      <c r="D134" s="2">
        <v>0</v>
      </c>
      <c r="E134" s="12">
        <f t="shared" si="33"/>
        <v>0</v>
      </c>
      <c r="F134" s="12">
        <f t="shared" si="28"/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</row>
    <row r="135" spans="1:17" x14ac:dyDescent="0.3">
      <c r="A135" s="2" t="s">
        <v>58</v>
      </c>
      <c r="B135" s="2">
        <v>0</v>
      </c>
      <c r="C135" s="2">
        <v>0</v>
      </c>
      <c r="D135" s="2">
        <v>0</v>
      </c>
      <c r="E135" s="12">
        <f t="shared" si="33"/>
        <v>0</v>
      </c>
      <c r="F135" s="12">
        <f t="shared" si="28"/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</row>
    <row r="136" spans="1:17" x14ac:dyDescent="0.3">
      <c r="E136" s="12">
        <f t="shared" si="33"/>
        <v>0</v>
      </c>
      <c r="F136" s="12">
        <f t="shared" si="28"/>
        <v>0</v>
      </c>
    </row>
    <row r="137" spans="1:17" x14ac:dyDescent="0.3">
      <c r="A137" s="2" t="s">
        <v>77</v>
      </c>
      <c r="B137" s="2">
        <v>0</v>
      </c>
      <c r="C137" s="2">
        <v>0</v>
      </c>
      <c r="D137" s="3">
        <v>9819110.0429999996</v>
      </c>
      <c r="E137" s="25">
        <f>E139+E151</f>
        <v>9819110.0429999996</v>
      </c>
      <c r="F137" s="25">
        <f t="shared" ref="F137" si="34">F139+F151</f>
        <v>0</v>
      </c>
      <c r="G137" s="3">
        <v>898448.56900000002</v>
      </c>
      <c r="H137" s="3">
        <v>1909816.9040000001</v>
      </c>
      <c r="I137" s="3">
        <v>944598.38600000006</v>
      </c>
      <c r="J137" s="3">
        <v>1501341.9269999999</v>
      </c>
      <c r="K137" s="3">
        <v>1204804.8019999999</v>
      </c>
      <c r="L137" s="2">
        <v>0</v>
      </c>
      <c r="M137" s="3">
        <v>656898.46100000001</v>
      </c>
      <c r="N137" s="3">
        <v>927905.89800000004</v>
      </c>
      <c r="O137" s="3">
        <v>434004.66399999999</v>
      </c>
      <c r="P137" s="3">
        <v>1003513.046</v>
      </c>
      <c r="Q137" s="3">
        <v>337777.386</v>
      </c>
    </row>
    <row r="138" spans="1:17" x14ac:dyDescent="0.3">
      <c r="E138" s="24"/>
      <c r="F138" s="12">
        <f t="shared" si="28"/>
        <v>0</v>
      </c>
    </row>
    <row r="139" spans="1:17" x14ac:dyDescent="0.3">
      <c r="A139" s="2" t="s">
        <v>78</v>
      </c>
      <c r="B139" s="2">
        <v>0</v>
      </c>
      <c r="C139" s="2">
        <v>0</v>
      </c>
      <c r="D139" s="3">
        <v>9819110.0429999996</v>
      </c>
      <c r="E139" s="10">
        <f>SUM(E140:E149)</f>
        <v>9819110.0429999996</v>
      </c>
      <c r="F139" s="10">
        <f t="shared" ref="F139" si="35">SUM(F140:F149)</f>
        <v>0</v>
      </c>
      <c r="G139" s="3">
        <v>898448.56900000002</v>
      </c>
      <c r="H139" s="3">
        <v>1909816.9040000001</v>
      </c>
      <c r="I139" s="3">
        <v>944598.38600000006</v>
      </c>
      <c r="J139" s="3">
        <v>1501341.9269999999</v>
      </c>
      <c r="K139" s="3">
        <v>1204804.8019999999</v>
      </c>
      <c r="L139" s="2">
        <v>0</v>
      </c>
      <c r="M139" s="3">
        <v>656898.46100000001</v>
      </c>
      <c r="N139" s="3">
        <v>927905.89800000004</v>
      </c>
      <c r="O139" s="3">
        <v>434004.66399999999</v>
      </c>
      <c r="P139" s="3">
        <v>1003513.046</v>
      </c>
      <c r="Q139" s="3">
        <v>337777.386</v>
      </c>
    </row>
    <row r="140" spans="1:17" x14ac:dyDescent="0.3">
      <c r="A140" s="2" t="s">
        <v>79</v>
      </c>
      <c r="B140" s="2">
        <v>0</v>
      </c>
      <c r="C140" s="2">
        <v>0</v>
      </c>
      <c r="D140" s="3">
        <v>7774828.2039999999</v>
      </c>
      <c r="E140" s="12">
        <f t="shared" ref="E140:E149" si="36">SUM(G140:Y140)</f>
        <v>7774828.2039999999</v>
      </c>
      <c r="F140" s="12">
        <f t="shared" si="28"/>
        <v>0</v>
      </c>
      <c r="G140" s="3">
        <v>711396.78</v>
      </c>
      <c r="H140" s="3">
        <v>1512204.0859999999</v>
      </c>
      <c r="I140" s="3">
        <v>747938.473</v>
      </c>
      <c r="J140" s="3">
        <v>1188771.2339999999</v>
      </c>
      <c r="K140" s="3">
        <v>953971.42099999997</v>
      </c>
      <c r="L140" s="2">
        <v>0</v>
      </c>
      <c r="M140" s="3">
        <v>520136.00699999998</v>
      </c>
      <c r="N140" s="3">
        <v>734721.26500000001</v>
      </c>
      <c r="O140" s="3">
        <v>343647.40600000002</v>
      </c>
      <c r="P140" s="3">
        <v>794587.44200000004</v>
      </c>
      <c r="Q140" s="3">
        <v>267454.09000000003</v>
      </c>
    </row>
    <row r="141" spans="1:17" x14ac:dyDescent="0.3">
      <c r="A141" s="2" t="s">
        <v>41</v>
      </c>
      <c r="B141" s="2">
        <v>0</v>
      </c>
      <c r="C141" s="2">
        <v>0</v>
      </c>
      <c r="D141" s="2">
        <v>0</v>
      </c>
      <c r="E141" s="12">
        <f t="shared" si="36"/>
        <v>0</v>
      </c>
      <c r="F141" s="12">
        <f t="shared" si="28"/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</row>
    <row r="142" spans="1:17" x14ac:dyDescent="0.3">
      <c r="A142" s="2" t="s">
        <v>80</v>
      </c>
      <c r="B142" s="2">
        <v>0</v>
      </c>
      <c r="C142" s="2">
        <v>0</v>
      </c>
      <c r="D142" s="2">
        <v>100</v>
      </c>
      <c r="E142" s="12">
        <f t="shared" si="36"/>
        <v>100</v>
      </c>
      <c r="F142" s="12">
        <f t="shared" si="28"/>
        <v>0</v>
      </c>
      <c r="G142" s="2">
        <v>9.15</v>
      </c>
      <c r="H142" s="2">
        <v>19.45</v>
      </c>
      <c r="I142" s="2">
        <v>9.6199999999999992</v>
      </c>
      <c r="J142" s="2">
        <v>15.29</v>
      </c>
      <c r="K142" s="2">
        <v>12.27</v>
      </c>
      <c r="L142" s="2">
        <v>0</v>
      </c>
      <c r="M142" s="2">
        <v>6.69</v>
      </c>
      <c r="N142" s="2">
        <v>9.4499999999999993</v>
      </c>
      <c r="O142" s="2">
        <v>4.42</v>
      </c>
      <c r="P142" s="2">
        <v>10.220000000000001</v>
      </c>
      <c r="Q142" s="2">
        <v>3.44</v>
      </c>
    </row>
    <row r="143" spans="1:17" x14ac:dyDescent="0.3">
      <c r="A143" s="2" t="s">
        <v>65</v>
      </c>
      <c r="B143" s="2">
        <v>0</v>
      </c>
      <c r="C143" s="2">
        <v>0</v>
      </c>
      <c r="D143" s="3">
        <v>17907.84</v>
      </c>
      <c r="E143" s="12">
        <f t="shared" si="36"/>
        <v>17907.839999999997</v>
      </c>
      <c r="F143" s="12">
        <f t="shared" si="28"/>
        <v>0</v>
      </c>
      <c r="G143" s="3">
        <v>1638.567</v>
      </c>
      <c r="H143" s="3">
        <v>3483.0749999999998</v>
      </c>
      <c r="I143" s="3">
        <v>1722.7339999999999</v>
      </c>
      <c r="J143" s="3">
        <v>2738.1089999999999</v>
      </c>
      <c r="K143" s="3">
        <v>2197.2919999999999</v>
      </c>
      <c r="L143" s="2">
        <v>0</v>
      </c>
      <c r="M143" s="3">
        <v>1198.0340000000001</v>
      </c>
      <c r="N143" s="3">
        <v>1692.2909999999999</v>
      </c>
      <c r="O143" s="2">
        <v>791.52700000000004</v>
      </c>
      <c r="P143" s="3">
        <v>1830.181</v>
      </c>
      <c r="Q143" s="2">
        <v>616.03</v>
      </c>
    </row>
    <row r="144" spans="1:17" x14ac:dyDescent="0.3">
      <c r="A144" s="2" t="s">
        <v>69</v>
      </c>
      <c r="B144" s="2">
        <v>0</v>
      </c>
      <c r="C144" s="2">
        <v>0</v>
      </c>
      <c r="D144" s="2">
        <v>0</v>
      </c>
      <c r="E144" s="12">
        <f t="shared" si="36"/>
        <v>0</v>
      </c>
      <c r="F144" s="12">
        <f t="shared" si="28"/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</row>
    <row r="145" spans="1:17" x14ac:dyDescent="0.3">
      <c r="A145" s="2" t="s">
        <v>55</v>
      </c>
      <c r="B145" s="2">
        <v>0</v>
      </c>
      <c r="C145" s="2">
        <v>0</v>
      </c>
      <c r="D145" s="3">
        <v>2002409</v>
      </c>
      <c r="E145" s="12">
        <f t="shared" si="36"/>
        <v>2002408.9999999995</v>
      </c>
      <c r="F145" s="12">
        <f t="shared" si="28"/>
        <v>0</v>
      </c>
      <c r="G145" s="3">
        <v>183220.424</v>
      </c>
      <c r="H145" s="3">
        <v>389468.55</v>
      </c>
      <c r="I145" s="3">
        <v>192631.74600000001</v>
      </c>
      <c r="J145" s="3">
        <v>306168.33600000001</v>
      </c>
      <c r="K145" s="3">
        <v>245695.584</v>
      </c>
      <c r="L145" s="2">
        <v>0</v>
      </c>
      <c r="M145" s="3">
        <v>133961.16200000001</v>
      </c>
      <c r="N145" s="3">
        <v>189227.65</v>
      </c>
      <c r="O145" s="3">
        <v>88506.478000000003</v>
      </c>
      <c r="P145" s="3">
        <v>204646.2</v>
      </c>
      <c r="Q145" s="3">
        <v>68882.87</v>
      </c>
    </row>
    <row r="146" spans="1:17" x14ac:dyDescent="0.3">
      <c r="A146" s="2" t="s">
        <v>58</v>
      </c>
      <c r="B146" s="2">
        <v>0</v>
      </c>
      <c r="C146" s="2">
        <v>0</v>
      </c>
      <c r="D146" s="2">
        <v>0</v>
      </c>
      <c r="E146" s="12">
        <f t="shared" si="36"/>
        <v>0</v>
      </c>
      <c r="F146" s="12">
        <f t="shared" si="28"/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</row>
    <row r="147" spans="1:17" x14ac:dyDescent="0.3">
      <c r="A147" s="2" t="s">
        <v>56</v>
      </c>
      <c r="B147" s="2">
        <v>0</v>
      </c>
      <c r="C147" s="2">
        <v>0</v>
      </c>
      <c r="D147" s="3">
        <v>23864.999</v>
      </c>
      <c r="E147" s="12">
        <f t="shared" si="36"/>
        <v>23864.999</v>
      </c>
      <c r="F147" s="12">
        <f t="shared" si="28"/>
        <v>0</v>
      </c>
      <c r="G147" s="3">
        <v>2183.6480000000001</v>
      </c>
      <c r="H147" s="3">
        <v>4641.7430000000004</v>
      </c>
      <c r="I147" s="3">
        <v>2295.8130000000001</v>
      </c>
      <c r="J147" s="3">
        <v>3648.9580000000001</v>
      </c>
      <c r="K147" s="3">
        <v>2928.2350000000001</v>
      </c>
      <c r="L147" s="2">
        <v>0</v>
      </c>
      <c r="M147" s="3">
        <v>1596.568</v>
      </c>
      <c r="N147" s="3">
        <v>2255.2420000000002</v>
      </c>
      <c r="O147" s="3">
        <v>1054.8330000000001</v>
      </c>
      <c r="P147" s="3">
        <v>2439.0030000000002</v>
      </c>
      <c r="Q147" s="2">
        <v>820.95600000000002</v>
      </c>
    </row>
    <row r="148" spans="1:17" x14ac:dyDescent="0.3">
      <c r="A148" s="2" t="s">
        <v>71</v>
      </c>
      <c r="B148" s="2">
        <v>0</v>
      </c>
      <c r="C148" s="2">
        <v>0</v>
      </c>
      <c r="D148" s="2">
        <v>0</v>
      </c>
      <c r="E148" s="12">
        <f t="shared" si="36"/>
        <v>0</v>
      </c>
      <c r="F148" s="12">
        <f t="shared" si="28"/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</row>
    <row r="149" spans="1:17" x14ac:dyDescent="0.3">
      <c r="A149" s="2" t="s">
        <v>59</v>
      </c>
      <c r="B149" s="2">
        <v>0</v>
      </c>
      <c r="C149" s="2">
        <v>0</v>
      </c>
      <c r="D149" s="2">
        <v>0</v>
      </c>
      <c r="E149" s="12">
        <f t="shared" si="36"/>
        <v>0</v>
      </c>
      <c r="F149" s="12">
        <f t="shared" si="28"/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3">
      <c r="E150" s="24"/>
      <c r="F150" s="12">
        <f t="shared" si="28"/>
        <v>0</v>
      </c>
    </row>
    <row r="151" spans="1:17" x14ac:dyDescent="0.3">
      <c r="A151" s="2" t="s">
        <v>81</v>
      </c>
      <c r="B151" s="2">
        <v>0</v>
      </c>
      <c r="C151" s="2">
        <v>0</v>
      </c>
      <c r="D151" s="2">
        <v>0</v>
      </c>
      <c r="E151" s="10">
        <f>SUM(E152:E153)</f>
        <v>0</v>
      </c>
      <c r="F151" s="10">
        <f t="shared" ref="F151" si="37">SUM(F152:F153)</f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3">
      <c r="A152" s="2" t="s">
        <v>55</v>
      </c>
      <c r="B152" s="2">
        <v>0</v>
      </c>
      <c r="C152" s="2">
        <v>0</v>
      </c>
      <c r="D152" s="2">
        <v>0</v>
      </c>
      <c r="E152" s="12">
        <f>SUM(G152:Y152)</f>
        <v>0</v>
      </c>
      <c r="F152" s="12">
        <f t="shared" si="28"/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</row>
    <row r="153" spans="1:17" x14ac:dyDescent="0.3">
      <c r="A153" s="2" t="s">
        <v>71</v>
      </c>
      <c r="B153" s="2">
        <v>0</v>
      </c>
      <c r="C153" s="2">
        <v>0</v>
      </c>
      <c r="D153" s="2">
        <v>0</v>
      </c>
      <c r="E153" s="12">
        <f>SUM(G153:Y153)</f>
        <v>0</v>
      </c>
      <c r="F153" s="12">
        <f t="shared" si="28"/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3">
      <c r="E154" s="24"/>
      <c r="F154" s="12">
        <f t="shared" si="28"/>
        <v>0</v>
      </c>
    </row>
    <row r="155" spans="1:17" x14ac:dyDescent="0.3">
      <c r="A155" s="2" t="s">
        <v>82</v>
      </c>
      <c r="B155" s="2">
        <v>0</v>
      </c>
      <c r="C155" s="2">
        <v>0</v>
      </c>
      <c r="D155" s="3">
        <v>666704.36499999999</v>
      </c>
      <c r="E155" s="25">
        <f>E157+E170</f>
        <v>666704.36499999999</v>
      </c>
      <c r="F155" s="25">
        <f t="shared" ref="F155" si="38">F157+F170</f>
        <v>0</v>
      </c>
      <c r="G155" s="3">
        <v>61003.45</v>
      </c>
      <c r="H155" s="3">
        <v>129673.999</v>
      </c>
      <c r="I155" s="3">
        <v>64136.959000000003</v>
      </c>
      <c r="J155" s="3">
        <v>101939.09699999999</v>
      </c>
      <c r="K155" s="3">
        <v>81804.626000000004</v>
      </c>
      <c r="L155" s="2">
        <v>0</v>
      </c>
      <c r="M155" s="3">
        <v>44602.521000000001</v>
      </c>
      <c r="N155" s="3">
        <v>63003.561999999998</v>
      </c>
      <c r="O155" s="3">
        <v>29468.333999999999</v>
      </c>
      <c r="P155" s="3">
        <v>68137.186000000002</v>
      </c>
      <c r="Q155" s="3">
        <v>22934.631000000001</v>
      </c>
    </row>
    <row r="156" spans="1:17" x14ac:dyDescent="0.3">
      <c r="E156" s="24"/>
      <c r="F156" s="12">
        <f t="shared" si="28"/>
        <v>0</v>
      </c>
    </row>
    <row r="157" spans="1:17" x14ac:dyDescent="0.3">
      <c r="A157" s="2" t="s">
        <v>83</v>
      </c>
      <c r="B157" s="2">
        <v>0</v>
      </c>
      <c r="C157" s="2">
        <v>0</v>
      </c>
      <c r="D157" s="3">
        <v>666704.36499999999</v>
      </c>
      <c r="E157" s="10">
        <f>SUM(E158:E168)</f>
        <v>666704.36499999999</v>
      </c>
      <c r="F157" s="10">
        <f t="shared" ref="F157" si="39">SUM(F158:F168)</f>
        <v>0</v>
      </c>
      <c r="G157" s="3">
        <v>61003.45</v>
      </c>
      <c r="H157" s="3">
        <v>129673.999</v>
      </c>
      <c r="I157" s="3">
        <v>64136.959000000003</v>
      </c>
      <c r="J157" s="3">
        <v>101939.09699999999</v>
      </c>
      <c r="K157" s="3">
        <v>81804.626000000004</v>
      </c>
      <c r="L157" s="2">
        <v>0</v>
      </c>
      <c r="M157" s="3">
        <v>44602.521000000001</v>
      </c>
      <c r="N157" s="3">
        <v>63003.561999999998</v>
      </c>
      <c r="O157" s="3">
        <v>29468.333999999999</v>
      </c>
      <c r="P157" s="3">
        <v>68137.186000000002</v>
      </c>
      <c r="Q157" s="3">
        <v>22934.631000000001</v>
      </c>
    </row>
    <row r="158" spans="1:17" x14ac:dyDescent="0.3">
      <c r="A158" s="2" t="s">
        <v>41</v>
      </c>
      <c r="B158" s="2">
        <v>0</v>
      </c>
      <c r="C158" s="2">
        <v>0</v>
      </c>
      <c r="D158" s="2">
        <v>0</v>
      </c>
      <c r="E158" s="12">
        <f t="shared" ref="E158:E168" si="40">SUM(G158:Y158)</f>
        <v>0</v>
      </c>
      <c r="F158" s="12">
        <f t="shared" si="28"/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3">
      <c r="A159" s="2" t="s">
        <v>80</v>
      </c>
      <c r="B159" s="2">
        <v>0</v>
      </c>
      <c r="C159" s="2">
        <v>0</v>
      </c>
      <c r="D159" s="2">
        <v>0</v>
      </c>
      <c r="E159" s="12">
        <f t="shared" si="40"/>
        <v>0</v>
      </c>
      <c r="F159" s="12">
        <f t="shared" si="28"/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</row>
    <row r="160" spans="1:17" x14ac:dyDescent="0.3">
      <c r="A160" s="2" t="s">
        <v>65</v>
      </c>
      <c r="B160" s="2">
        <v>0</v>
      </c>
      <c r="C160" s="2">
        <v>0</v>
      </c>
      <c r="D160" s="2">
        <v>0</v>
      </c>
      <c r="E160" s="12">
        <f t="shared" si="40"/>
        <v>0</v>
      </c>
      <c r="F160" s="12">
        <f t="shared" si="28"/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</row>
    <row r="161" spans="1:17" x14ac:dyDescent="0.3">
      <c r="A161" s="2" t="s">
        <v>66</v>
      </c>
      <c r="B161" s="2">
        <v>0</v>
      </c>
      <c r="C161" s="2">
        <v>0</v>
      </c>
      <c r="D161" s="2">
        <v>0</v>
      </c>
      <c r="E161" s="12">
        <f t="shared" si="40"/>
        <v>0</v>
      </c>
      <c r="F161" s="12">
        <f t="shared" si="28"/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</row>
    <row r="162" spans="1:17" x14ac:dyDescent="0.3">
      <c r="A162" s="2" t="s">
        <v>67</v>
      </c>
      <c r="B162" s="2">
        <v>0</v>
      </c>
      <c r="C162" s="2">
        <v>0</v>
      </c>
      <c r="D162" s="2">
        <v>0</v>
      </c>
      <c r="E162" s="12">
        <f t="shared" si="40"/>
        <v>0</v>
      </c>
      <c r="F162" s="12">
        <f t="shared" si="28"/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</row>
    <row r="163" spans="1:17" x14ac:dyDescent="0.3">
      <c r="A163" s="2" t="s">
        <v>69</v>
      </c>
      <c r="B163" s="2">
        <v>0</v>
      </c>
      <c r="C163" s="2">
        <v>0</v>
      </c>
      <c r="D163" s="2">
        <v>0</v>
      </c>
      <c r="E163" s="12">
        <f t="shared" si="40"/>
        <v>0</v>
      </c>
      <c r="F163" s="12">
        <f t="shared" si="28"/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</row>
    <row r="164" spans="1:17" x14ac:dyDescent="0.3">
      <c r="A164" s="2" t="s">
        <v>55</v>
      </c>
      <c r="B164" s="2">
        <v>0</v>
      </c>
      <c r="C164" s="2">
        <v>0</v>
      </c>
      <c r="D164" s="3">
        <v>296730</v>
      </c>
      <c r="E164" s="12">
        <f t="shared" si="40"/>
        <v>296730</v>
      </c>
      <c r="F164" s="12">
        <f t="shared" si="28"/>
        <v>0</v>
      </c>
      <c r="G164" s="3">
        <v>27150.794999999998</v>
      </c>
      <c r="H164" s="3">
        <v>57713.985000000001</v>
      </c>
      <c r="I164" s="3">
        <v>28545.425999999999</v>
      </c>
      <c r="J164" s="3">
        <v>45370.017</v>
      </c>
      <c r="K164" s="3">
        <v>36408.771000000001</v>
      </c>
      <c r="L164" s="2">
        <v>0</v>
      </c>
      <c r="M164" s="3">
        <v>19851.237000000001</v>
      </c>
      <c r="N164" s="3">
        <v>28040.985000000001</v>
      </c>
      <c r="O164" s="3">
        <v>13115.466</v>
      </c>
      <c r="P164" s="3">
        <v>30325.806</v>
      </c>
      <c r="Q164" s="3">
        <v>10207.512000000001</v>
      </c>
    </row>
    <row r="165" spans="1:17" x14ac:dyDescent="0.3">
      <c r="A165" s="2" t="s">
        <v>58</v>
      </c>
      <c r="B165" s="2">
        <v>0</v>
      </c>
      <c r="C165" s="2">
        <v>0</v>
      </c>
      <c r="D165" s="2">
        <v>0</v>
      </c>
      <c r="E165" s="12">
        <f t="shared" si="40"/>
        <v>0</v>
      </c>
      <c r="F165" s="12">
        <f t="shared" si="28"/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</row>
    <row r="166" spans="1:17" x14ac:dyDescent="0.3">
      <c r="A166" s="2" t="s">
        <v>56</v>
      </c>
      <c r="B166" s="2">
        <v>0</v>
      </c>
      <c r="C166" s="2">
        <v>0</v>
      </c>
      <c r="D166" s="2">
        <v>0</v>
      </c>
      <c r="E166" s="12">
        <f t="shared" si="40"/>
        <v>0</v>
      </c>
      <c r="F166" s="12">
        <f t="shared" si="28"/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</row>
    <row r="167" spans="1:17" x14ac:dyDescent="0.3">
      <c r="A167" s="2" t="s">
        <v>71</v>
      </c>
      <c r="B167" s="2">
        <v>0</v>
      </c>
      <c r="C167" s="2">
        <v>0</v>
      </c>
      <c r="D167" s="2">
        <v>0</v>
      </c>
      <c r="E167" s="12">
        <f t="shared" si="40"/>
        <v>0</v>
      </c>
      <c r="F167" s="12">
        <f t="shared" si="28"/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</row>
    <row r="168" spans="1:17" x14ac:dyDescent="0.3">
      <c r="A168" s="2" t="s">
        <v>84</v>
      </c>
      <c r="B168" s="2">
        <v>0</v>
      </c>
      <c r="C168" s="2">
        <v>0</v>
      </c>
      <c r="D168" s="3">
        <v>369974.36499999999</v>
      </c>
      <c r="E168" s="12">
        <f t="shared" si="40"/>
        <v>369974.36500000005</v>
      </c>
      <c r="F168" s="12">
        <f t="shared" si="28"/>
        <v>0</v>
      </c>
      <c r="G168" s="3">
        <v>33852.654999999999</v>
      </c>
      <c r="H168" s="3">
        <v>71960.013999999996</v>
      </c>
      <c r="I168" s="3">
        <v>35591.533000000003</v>
      </c>
      <c r="J168" s="3">
        <v>56569.08</v>
      </c>
      <c r="K168" s="3">
        <v>45395.855000000003</v>
      </c>
      <c r="L168" s="2">
        <v>0</v>
      </c>
      <c r="M168" s="3">
        <v>24751.284</v>
      </c>
      <c r="N168" s="3">
        <v>34962.576999999997</v>
      </c>
      <c r="O168" s="3">
        <v>16352.868</v>
      </c>
      <c r="P168" s="3">
        <v>37811.379999999997</v>
      </c>
      <c r="Q168" s="3">
        <v>12727.119000000001</v>
      </c>
    </row>
    <row r="169" spans="1:17" x14ac:dyDescent="0.3">
      <c r="E169" s="24"/>
      <c r="F169" s="12">
        <f t="shared" si="28"/>
        <v>0</v>
      </c>
    </row>
    <row r="170" spans="1:17" x14ac:dyDescent="0.3">
      <c r="A170" s="2" t="s">
        <v>85</v>
      </c>
      <c r="B170" s="2">
        <v>0</v>
      </c>
      <c r="C170" s="2">
        <v>0</v>
      </c>
      <c r="D170" s="2">
        <v>0</v>
      </c>
      <c r="E170" s="17">
        <f>SUM(E171:E172)</f>
        <v>0</v>
      </c>
      <c r="F170" s="17">
        <f t="shared" ref="F170" si="41">SUM(F171:F172)</f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</row>
    <row r="171" spans="1:17" x14ac:dyDescent="0.3">
      <c r="A171" s="2" t="s">
        <v>71</v>
      </c>
      <c r="B171" s="2">
        <v>0</v>
      </c>
      <c r="C171" s="2">
        <v>0</v>
      </c>
      <c r="D171" s="2">
        <v>0</v>
      </c>
      <c r="E171" s="12">
        <f>SUM(G171:Y171)</f>
        <v>0</v>
      </c>
      <c r="F171" s="12">
        <f t="shared" si="28"/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</row>
    <row r="172" spans="1:17" x14ac:dyDescent="0.3">
      <c r="A172" s="2" t="s">
        <v>56</v>
      </c>
      <c r="B172" s="2">
        <v>0</v>
      </c>
      <c r="C172" s="2">
        <v>0</v>
      </c>
      <c r="D172" s="2">
        <v>0</v>
      </c>
      <c r="E172" s="12">
        <f>SUM(G172:Y172)</f>
        <v>0</v>
      </c>
      <c r="F172" s="12">
        <f t="shared" si="28"/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</row>
    <row r="173" spans="1:17" x14ac:dyDescent="0.3">
      <c r="E173" s="24"/>
      <c r="F173" s="12">
        <f t="shared" si="28"/>
        <v>0</v>
      </c>
    </row>
    <row r="174" spans="1:17" x14ac:dyDescent="0.3">
      <c r="A174" s="2" t="s">
        <v>86</v>
      </c>
      <c r="B174" s="2">
        <v>0</v>
      </c>
      <c r="C174" s="2">
        <v>0</v>
      </c>
      <c r="D174" s="3">
        <v>1007880.572</v>
      </c>
      <c r="E174" s="25">
        <f>E176+E188</f>
        <v>1007880.5720000002</v>
      </c>
      <c r="F174" s="25">
        <f t="shared" ref="F174" si="42">F176+F188</f>
        <v>0</v>
      </c>
      <c r="G174" s="3">
        <v>92221.070999999996</v>
      </c>
      <c r="H174" s="3">
        <v>196032.77100000001</v>
      </c>
      <c r="I174" s="3">
        <v>96958.11</v>
      </c>
      <c r="J174" s="3">
        <v>154104.94</v>
      </c>
      <c r="K174" s="3">
        <v>123666.947</v>
      </c>
      <c r="L174" s="2">
        <v>0</v>
      </c>
      <c r="M174" s="3">
        <v>67427.210999999996</v>
      </c>
      <c r="N174" s="3">
        <v>95244.714999999997</v>
      </c>
      <c r="O174" s="3">
        <v>44548.321000000004</v>
      </c>
      <c r="P174" s="3">
        <v>103005.395</v>
      </c>
      <c r="Q174" s="3">
        <v>34671.091</v>
      </c>
    </row>
    <row r="175" spans="1:17" x14ac:dyDescent="0.3">
      <c r="E175" s="24"/>
      <c r="F175" s="12">
        <f t="shared" si="28"/>
        <v>0</v>
      </c>
    </row>
    <row r="176" spans="1:17" x14ac:dyDescent="0.3">
      <c r="A176" s="2" t="s">
        <v>87</v>
      </c>
      <c r="B176" s="2">
        <v>0</v>
      </c>
      <c r="C176" s="2">
        <v>0</v>
      </c>
      <c r="D176" s="3">
        <v>1007880.572</v>
      </c>
      <c r="E176" s="10">
        <f>SUM(E177:E186)</f>
        <v>1007880.5720000002</v>
      </c>
      <c r="F176" s="10">
        <f t="shared" ref="F176" si="43">SUM(F177:F186)</f>
        <v>0</v>
      </c>
      <c r="G176" s="3">
        <v>92221.070999999996</v>
      </c>
      <c r="H176" s="3">
        <v>196032.77100000001</v>
      </c>
      <c r="I176" s="3">
        <v>96958.11</v>
      </c>
      <c r="J176" s="3">
        <v>154104.94</v>
      </c>
      <c r="K176" s="3">
        <v>123666.947</v>
      </c>
      <c r="L176" s="2">
        <v>0</v>
      </c>
      <c r="M176" s="3">
        <v>67427.210999999996</v>
      </c>
      <c r="N176" s="3">
        <v>95244.714999999997</v>
      </c>
      <c r="O176" s="3">
        <v>44548.321000000004</v>
      </c>
      <c r="P176" s="3">
        <v>103005.395</v>
      </c>
      <c r="Q176" s="3">
        <v>34671.091</v>
      </c>
    </row>
    <row r="177" spans="1:17" x14ac:dyDescent="0.3">
      <c r="A177" s="2" t="s">
        <v>65</v>
      </c>
      <c r="B177" s="2">
        <v>0</v>
      </c>
      <c r="C177" s="2">
        <v>0</v>
      </c>
      <c r="D177" s="2">
        <v>-0.999</v>
      </c>
      <c r="E177" s="12">
        <f t="shared" ref="E177:E186" si="44">SUM(G177:Y177)</f>
        <v>-0.99900000000000011</v>
      </c>
      <c r="F177" s="12">
        <f t="shared" si="28"/>
        <v>0</v>
      </c>
      <c r="G177" s="2">
        <v>-9.1999999999999998E-2</v>
      </c>
      <c r="H177" s="2">
        <v>-0.19400000000000001</v>
      </c>
      <c r="I177" s="2">
        <v>-9.6000000000000002E-2</v>
      </c>
      <c r="J177" s="2">
        <v>-0.153</v>
      </c>
      <c r="K177" s="2">
        <v>-0.123</v>
      </c>
      <c r="L177" s="2">
        <v>0</v>
      </c>
      <c r="M177" s="2">
        <v>-6.7000000000000004E-2</v>
      </c>
      <c r="N177" s="2">
        <v>-9.4E-2</v>
      </c>
      <c r="O177" s="2">
        <v>-4.3999999999999997E-2</v>
      </c>
      <c r="P177" s="2">
        <v>-0.10199999999999999</v>
      </c>
      <c r="Q177" s="2">
        <v>-3.4000000000000002E-2</v>
      </c>
    </row>
    <row r="178" spans="1:17" x14ac:dyDescent="0.3">
      <c r="A178" s="2" t="s">
        <v>67</v>
      </c>
      <c r="B178" s="2">
        <v>0</v>
      </c>
      <c r="C178" s="2">
        <v>0</v>
      </c>
      <c r="D178" s="2">
        <v>0</v>
      </c>
      <c r="E178" s="12">
        <f t="shared" si="44"/>
        <v>0</v>
      </c>
      <c r="F178" s="12">
        <f t="shared" ref="F178:F240" si="45">D178-E178</f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</row>
    <row r="179" spans="1:17" x14ac:dyDescent="0.3">
      <c r="A179" s="2" t="s">
        <v>55</v>
      </c>
      <c r="B179" s="2">
        <v>0</v>
      </c>
      <c r="C179" s="2">
        <v>0</v>
      </c>
      <c r="D179" s="3">
        <v>211300.99900000001</v>
      </c>
      <c r="E179" s="12">
        <f t="shared" si="44"/>
        <v>211300.99899999998</v>
      </c>
      <c r="F179" s="12">
        <f t="shared" si="45"/>
        <v>0</v>
      </c>
      <c r="G179" s="3">
        <v>19334.042000000001</v>
      </c>
      <c r="H179" s="3">
        <v>41098.044000000002</v>
      </c>
      <c r="I179" s="3">
        <v>20327.155999999999</v>
      </c>
      <c r="J179" s="3">
        <v>32307.922999999999</v>
      </c>
      <c r="K179" s="3">
        <v>25926.633000000002</v>
      </c>
      <c r="L179" s="2">
        <v>0</v>
      </c>
      <c r="M179" s="3">
        <v>14136.037</v>
      </c>
      <c r="N179" s="3">
        <v>19967.944</v>
      </c>
      <c r="O179" s="3">
        <v>9339.5040000000008</v>
      </c>
      <c r="P179" s="3">
        <v>21594.962</v>
      </c>
      <c r="Q179" s="3">
        <v>7268.7539999999999</v>
      </c>
    </row>
    <row r="180" spans="1:17" x14ac:dyDescent="0.3">
      <c r="A180" s="2" t="s">
        <v>56</v>
      </c>
      <c r="B180" s="2">
        <v>0</v>
      </c>
      <c r="C180" s="2">
        <v>0</v>
      </c>
      <c r="D180" s="2">
        <v>0</v>
      </c>
      <c r="E180" s="12">
        <f t="shared" si="44"/>
        <v>0</v>
      </c>
      <c r="F180" s="12">
        <f t="shared" si="45"/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</row>
    <row r="181" spans="1:17" x14ac:dyDescent="0.3">
      <c r="A181" s="2" t="s">
        <v>71</v>
      </c>
      <c r="B181" s="2">
        <v>0</v>
      </c>
      <c r="C181" s="2">
        <v>0</v>
      </c>
      <c r="D181" s="2">
        <v>0</v>
      </c>
      <c r="E181" s="12">
        <f t="shared" si="44"/>
        <v>0</v>
      </c>
      <c r="F181" s="12">
        <f t="shared" si="45"/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</row>
    <row r="182" spans="1:17" x14ac:dyDescent="0.3">
      <c r="A182" s="2" t="s">
        <v>88</v>
      </c>
      <c r="B182" s="2">
        <v>0</v>
      </c>
      <c r="C182" s="2">
        <v>0</v>
      </c>
      <c r="D182" s="3">
        <v>796580.57200000004</v>
      </c>
      <c r="E182" s="12">
        <f t="shared" si="44"/>
        <v>796580.57200000016</v>
      </c>
      <c r="F182" s="12">
        <f t="shared" si="45"/>
        <v>0</v>
      </c>
      <c r="G182" s="3">
        <v>72887.120999999999</v>
      </c>
      <c r="H182" s="3">
        <v>154934.921</v>
      </c>
      <c r="I182" s="3">
        <v>76631.05</v>
      </c>
      <c r="J182" s="3">
        <v>121797.17</v>
      </c>
      <c r="K182" s="3">
        <v>97740.437000000005</v>
      </c>
      <c r="L182" s="2">
        <v>0</v>
      </c>
      <c r="M182" s="3">
        <v>53291.241000000002</v>
      </c>
      <c r="N182" s="3">
        <v>75276.865000000005</v>
      </c>
      <c r="O182" s="3">
        <v>35208.860999999997</v>
      </c>
      <c r="P182" s="3">
        <v>81410.535000000003</v>
      </c>
      <c r="Q182" s="3">
        <v>27402.370999999999</v>
      </c>
    </row>
    <row r="183" spans="1:17" x14ac:dyDescent="0.3">
      <c r="A183" s="2" t="s">
        <v>41</v>
      </c>
      <c r="B183" s="2">
        <v>0</v>
      </c>
      <c r="C183" s="2">
        <v>0</v>
      </c>
      <c r="D183" s="2">
        <v>0</v>
      </c>
      <c r="E183" s="12">
        <f t="shared" si="44"/>
        <v>0</v>
      </c>
      <c r="F183" s="12">
        <f t="shared" si="45"/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</row>
    <row r="184" spans="1:17" x14ac:dyDescent="0.3">
      <c r="A184" s="2" t="s">
        <v>66</v>
      </c>
      <c r="B184" s="2">
        <v>0</v>
      </c>
      <c r="C184" s="2">
        <v>0</v>
      </c>
      <c r="D184" s="2">
        <v>0</v>
      </c>
      <c r="E184" s="12">
        <f t="shared" si="44"/>
        <v>0</v>
      </c>
      <c r="F184" s="12">
        <f t="shared" si="45"/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</row>
    <row r="185" spans="1:17" x14ac:dyDescent="0.3">
      <c r="A185" s="2" t="s">
        <v>69</v>
      </c>
      <c r="B185" s="2">
        <v>0</v>
      </c>
      <c r="C185" s="2">
        <v>0</v>
      </c>
      <c r="D185" s="2">
        <v>0</v>
      </c>
      <c r="E185" s="12">
        <f t="shared" si="44"/>
        <v>0</v>
      </c>
      <c r="F185" s="12">
        <f t="shared" si="45"/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</row>
    <row r="186" spans="1:17" x14ac:dyDescent="0.3">
      <c r="A186" s="2" t="s">
        <v>58</v>
      </c>
      <c r="B186" s="2">
        <v>0</v>
      </c>
      <c r="C186" s="2">
        <v>0</v>
      </c>
      <c r="D186" s="2">
        <v>0</v>
      </c>
      <c r="E186" s="12">
        <f t="shared" si="44"/>
        <v>0</v>
      </c>
      <c r="F186" s="12">
        <f t="shared" si="45"/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</row>
    <row r="187" spans="1:17" x14ac:dyDescent="0.3">
      <c r="E187" s="24"/>
      <c r="F187" s="12">
        <f t="shared" si="45"/>
        <v>0</v>
      </c>
    </row>
    <row r="188" spans="1:17" x14ac:dyDescent="0.3">
      <c r="A188" s="2" t="s">
        <v>89</v>
      </c>
      <c r="B188" s="2">
        <v>0</v>
      </c>
      <c r="C188" s="2">
        <v>0</v>
      </c>
      <c r="D188" s="2">
        <v>0</v>
      </c>
      <c r="E188" s="10">
        <f>SUM(E189)</f>
        <v>0</v>
      </c>
      <c r="F188" s="10">
        <f t="shared" ref="F188" si="46">SUM(F189)</f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</row>
    <row r="189" spans="1:17" x14ac:dyDescent="0.3">
      <c r="A189" s="2" t="s">
        <v>71</v>
      </c>
      <c r="B189" s="2">
        <v>0</v>
      </c>
      <c r="C189" s="2">
        <v>0</v>
      </c>
      <c r="D189" s="2">
        <v>0</v>
      </c>
      <c r="E189" s="12">
        <f>SUM(G189:Y189)</f>
        <v>0</v>
      </c>
      <c r="F189" s="12">
        <f t="shared" si="45"/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</row>
    <row r="190" spans="1:17" x14ac:dyDescent="0.3">
      <c r="E190" s="24"/>
      <c r="F190" s="12">
        <f t="shared" si="45"/>
        <v>0</v>
      </c>
    </row>
    <row r="191" spans="1:17" x14ac:dyDescent="0.3">
      <c r="A191" s="2" t="s">
        <v>90</v>
      </c>
      <c r="B191" s="2">
        <v>0</v>
      </c>
      <c r="C191" s="2">
        <v>0</v>
      </c>
      <c r="D191" s="2">
        <v>0</v>
      </c>
      <c r="E191" s="25">
        <f>E193+E202</f>
        <v>0</v>
      </c>
      <c r="F191" s="25">
        <f t="shared" ref="F191" si="47">F193+F202</f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</row>
    <row r="192" spans="1:17" x14ac:dyDescent="0.3">
      <c r="E192" s="24"/>
      <c r="F192" s="12">
        <f t="shared" si="45"/>
        <v>0</v>
      </c>
    </row>
    <row r="193" spans="1:17" x14ac:dyDescent="0.3">
      <c r="A193" s="2" t="s">
        <v>91</v>
      </c>
      <c r="B193" s="2">
        <v>0</v>
      </c>
      <c r="C193" s="2">
        <v>0</v>
      </c>
      <c r="D193" s="2">
        <v>0</v>
      </c>
      <c r="E193" s="10">
        <f>SUM(E194:E200)</f>
        <v>0</v>
      </c>
      <c r="F193" s="10">
        <f t="shared" ref="F193" si="48">SUM(F194:F200)</f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</row>
    <row r="194" spans="1:17" x14ac:dyDescent="0.3">
      <c r="A194" s="2" t="s">
        <v>65</v>
      </c>
      <c r="B194" s="2">
        <v>0</v>
      </c>
      <c r="C194" s="2">
        <v>0</v>
      </c>
      <c r="D194" s="2">
        <v>0</v>
      </c>
      <c r="E194" s="12">
        <f t="shared" ref="E194:E200" si="49">SUM(G194:Y194)</f>
        <v>0</v>
      </c>
      <c r="F194" s="12">
        <f t="shared" si="45"/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</row>
    <row r="195" spans="1:17" x14ac:dyDescent="0.3">
      <c r="A195" s="2" t="s">
        <v>55</v>
      </c>
      <c r="B195" s="2">
        <v>0</v>
      </c>
      <c r="C195" s="2">
        <v>0</v>
      </c>
      <c r="D195" s="2">
        <v>0</v>
      </c>
      <c r="E195" s="12">
        <f t="shared" si="49"/>
        <v>0</v>
      </c>
      <c r="F195" s="12">
        <f t="shared" si="45"/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</row>
    <row r="196" spans="1:17" x14ac:dyDescent="0.3">
      <c r="A196" s="2" t="s">
        <v>71</v>
      </c>
      <c r="B196" s="2">
        <v>0</v>
      </c>
      <c r="C196" s="2">
        <v>0</v>
      </c>
      <c r="D196" s="2">
        <v>0</v>
      </c>
      <c r="E196" s="12">
        <f t="shared" si="49"/>
        <v>0</v>
      </c>
      <c r="F196" s="12">
        <f t="shared" si="45"/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</row>
    <row r="197" spans="1:17" x14ac:dyDescent="0.3">
      <c r="A197" s="2" t="s">
        <v>80</v>
      </c>
      <c r="B197" s="2">
        <v>0</v>
      </c>
      <c r="C197" s="2">
        <v>0</v>
      </c>
      <c r="D197" s="2">
        <v>0</v>
      </c>
      <c r="E197" s="12">
        <f t="shared" si="49"/>
        <v>0</v>
      </c>
      <c r="F197" s="12">
        <f t="shared" si="45"/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</row>
    <row r="198" spans="1:17" x14ac:dyDescent="0.3">
      <c r="A198" s="2" t="s">
        <v>67</v>
      </c>
      <c r="B198" s="2">
        <v>0</v>
      </c>
      <c r="C198" s="2">
        <v>0</v>
      </c>
      <c r="D198" s="2">
        <v>0</v>
      </c>
      <c r="E198" s="12">
        <f t="shared" si="49"/>
        <v>0</v>
      </c>
      <c r="F198" s="12">
        <f t="shared" si="45"/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</row>
    <row r="199" spans="1:17" x14ac:dyDescent="0.3">
      <c r="A199" s="2" t="s">
        <v>69</v>
      </c>
      <c r="B199" s="2">
        <v>0</v>
      </c>
      <c r="C199" s="2">
        <v>0</v>
      </c>
      <c r="D199" s="2">
        <v>0</v>
      </c>
      <c r="E199" s="12">
        <f t="shared" si="49"/>
        <v>0</v>
      </c>
      <c r="F199" s="12">
        <f t="shared" si="45"/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</row>
    <row r="200" spans="1:17" x14ac:dyDescent="0.3">
      <c r="A200" s="2" t="s">
        <v>56</v>
      </c>
      <c r="B200" s="2">
        <v>0</v>
      </c>
      <c r="C200" s="2">
        <v>0</v>
      </c>
      <c r="D200" s="2">
        <v>0</v>
      </c>
      <c r="E200" s="12">
        <f t="shared" si="49"/>
        <v>0</v>
      </c>
      <c r="F200" s="12">
        <f t="shared" si="45"/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</row>
    <row r="201" spans="1:17" x14ac:dyDescent="0.3">
      <c r="E201" s="24"/>
      <c r="F201" s="12">
        <f t="shared" si="45"/>
        <v>0</v>
      </c>
    </row>
    <row r="202" spans="1:17" x14ac:dyDescent="0.3">
      <c r="A202" s="2" t="s">
        <v>92</v>
      </c>
      <c r="B202" s="2">
        <v>0</v>
      </c>
      <c r="C202" s="2">
        <v>0</v>
      </c>
      <c r="D202" s="2">
        <v>0</v>
      </c>
      <c r="E202" s="10">
        <f>SUM(E203)</f>
        <v>0</v>
      </c>
      <c r="F202" s="10">
        <f t="shared" ref="F202" si="50">SUM(F203)</f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</row>
    <row r="203" spans="1:17" x14ac:dyDescent="0.3">
      <c r="A203" s="2" t="s">
        <v>71</v>
      </c>
      <c r="B203" s="2">
        <v>0</v>
      </c>
      <c r="C203" s="2">
        <v>0</v>
      </c>
      <c r="D203" s="2">
        <v>0</v>
      </c>
      <c r="E203" s="12">
        <f>'[1]APR TO DEC22'!E203+[1]JAN23!E203</f>
        <v>0</v>
      </c>
      <c r="F203" s="12">
        <f t="shared" si="45"/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</row>
    <row r="204" spans="1:17" x14ac:dyDescent="0.3">
      <c r="E204" s="24"/>
      <c r="F204" s="12">
        <f t="shared" si="45"/>
        <v>0</v>
      </c>
    </row>
    <row r="205" spans="1:17" x14ac:dyDescent="0.3">
      <c r="A205" s="2" t="s">
        <v>93</v>
      </c>
      <c r="B205" s="2">
        <v>0</v>
      </c>
      <c r="C205" s="2">
        <v>0</v>
      </c>
      <c r="D205" s="3">
        <v>996205.09699999995</v>
      </c>
      <c r="E205" s="25">
        <f>E207+E224</f>
        <v>996205.09699999983</v>
      </c>
      <c r="F205" s="25">
        <f t="shared" ref="F205" si="51">F207+F224</f>
        <v>0</v>
      </c>
      <c r="G205" s="3">
        <v>91152.767999999996</v>
      </c>
      <c r="H205" s="3">
        <v>193761.89</v>
      </c>
      <c r="I205" s="3">
        <v>95834.93</v>
      </c>
      <c r="J205" s="3">
        <v>152319.75899999999</v>
      </c>
      <c r="K205" s="3">
        <v>122234.36599999999</v>
      </c>
      <c r="L205" s="2">
        <v>0</v>
      </c>
      <c r="M205" s="3">
        <v>66646.122000000003</v>
      </c>
      <c r="N205" s="3">
        <v>94141.38</v>
      </c>
      <c r="O205" s="3">
        <v>44032.266000000003</v>
      </c>
      <c r="P205" s="3">
        <v>101812.16099999999</v>
      </c>
      <c r="Q205" s="3">
        <v>34269.455000000002</v>
      </c>
    </row>
    <row r="206" spans="1:17" x14ac:dyDescent="0.3">
      <c r="E206" s="16"/>
      <c r="F206" s="12">
        <f t="shared" si="45"/>
        <v>0</v>
      </c>
    </row>
    <row r="207" spans="1:17" x14ac:dyDescent="0.3">
      <c r="A207" s="2" t="s">
        <v>94</v>
      </c>
      <c r="B207" s="2">
        <v>0</v>
      </c>
      <c r="C207" s="2">
        <v>0</v>
      </c>
      <c r="D207" s="3">
        <v>996205.09699999995</v>
      </c>
      <c r="E207" s="10">
        <f>SUM(E208:E222)</f>
        <v>996205.09699999983</v>
      </c>
      <c r="F207" s="10">
        <f t="shared" ref="F207" si="52">SUM(F208:F222)</f>
        <v>0</v>
      </c>
      <c r="G207" s="3">
        <v>91152.767999999996</v>
      </c>
      <c r="H207" s="3">
        <v>193761.89</v>
      </c>
      <c r="I207" s="3">
        <v>95834.93</v>
      </c>
      <c r="J207" s="3">
        <v>152319.75899999999</v>
      </c>
      <c r="K207" s="3">
        <v>122234.36599999999</v>
      </c>
      <c r="L207" s="2">
        <v>0</v>
      </c>
      <c r="M207" s="3">
        <v>66646.122000000003</v>
      </c>
      <c r="N207" s="3">
        <v>94141.38</v>
      </c>
      <c r="O207" s="3">
        <v>44032.266000000003</v>
      </c>
      <c r="P207" s="3">
        <v>101812.16099999999</v>
      </c>
      <c r="Q207" s="3">
        <v>34269.455000000002</v>
      </c>
    </row>
    <row r="208" spans="1:17" x14ac:dyDescent="0.3">
      <c r="A208" s="2" t="s">
        <v>42</v>
      </c>
      <c r="B208" s="2">
        <v>0</v>
      </c>
      <c r="C208" s="2">
        <v>0</v>
      </c>
      <c r="D208" s="3">
        <v>17674.999</v>
      </c>
      <c r="E208" s="22">
        <f t="shared" ref="E208:E222" si="53">SUM(G208:Y208)</f>
        <v>17674.999</v>
      </c>
      <c r="F208" s="12">
        <f t="shared" si="45"/>
        <v>0</v>
      </c>
      <c r="G208" s="3">
        <v>1617.2629999999999</v>
      </c>
      <c r="H208" s="3">
        <v>3437.7869999999998</v>
      </c>
      <c r="I208" s="3">
        <v>1700.335</v>
      </c>
      <c r="J208" s="3">
        <v>2702.5079999999998</v>
      </c>
      <c r="K208" s="3">
        <v>2168.7220000000002</v>
      </c>
      <c r="L208" s="2">
        <v>0</v>
      </c>
      <c r="M208" s="3">
        <v>1182.4570000000001</v>
      </c>
      <c r="N208" s="3">
        <v>1670.287</v>
      </c>
      <c r="O208" s="2">
        <v>781.23500000000001</v>
      </c>
      <c r="P208" s="3">
        <v>1806.385</v>
      </c>
      <c r="Q208" s="2">
        <v>608.02</v>
      </c>
    </row>
    <row r="209" spans="1:17" x14ac:dyDescent="0.3">
      <c r="A209" s="2" t="s">
        <v>80</v>
      </c>
      <c r="B209" s="2">
        <v>0</v>
      </c>
      <c r="C209" s="2">
        <v>0</v>
      </c>
      <c r="D209" s="3">
        <v>215510</v>
      </c>
      <c r="E209" s="22">
        <f t="shared" si="53"/>
        <v>215510</v>
      </c>
      <c r="F209" s="12">
        <f t="shared" si="45"/>
        <v>0</v>
      </c>
      <c r="G209" s="3">
        <v>19719.165000000001</v>
      </c>
      <c r="H209" s="3">
        <v>41916.695</v>
      </c>
      <c r="I209" s="3">
        <v>20732.062000000002</v>
      </c>
      <c r="J209" s="3">
        <v>32951.478999999999</v>
      </c>
      <c r="K209" s="3">
        <v>26443.077000000001</v>
      </c>
      <c r="L209" s="2">
        <v>0</v>
      </c>
      <c r="M209" s="3">
        <v>14417.619000000001</v>
      </c>
      <c r="N209" s="3">
        <v>20365.695</v>
      </c>
      <c r="O209" s="3">
        <v>9525.5419999999995</v>
      </c>
      <c r="P209" s="3">
        <v>22025.121999999999</v>
      </c>
      <c r="Q209" s="3">
        <v>7413.5439999999999</v>
      </c>
    </row>
    <row r="210" spans="1:17" x14ac:dyDescent="0.3">
      <c r="A210" s="2" t="s">
        <v>95</v>
      </c>
      <c r="B210" s="2">
        <v>0</v>
      </c>
      <c r="C210" s="2">
        <v>0</v>
      </c>
      <c r="D210" s="3">
        <v>326488.09899999999</v>
      </c>
      <c r="E210" s="22">
        <f t="shared" si="53"/>
        <v>326488.09899999993</v>
      </c>
      <c r="F210" s="12">
        <f t="shared" si="45"/>
        <v>0</v>
      </c>
      <c r="G210" s="3">
        <v>29873.661</v>
      </c>
      <c r="H210" s="3">
        <v>63501.934999999998</v>
      </c>
      <c r="I210" s="3">
        <v>31408.154999999999</v>
      </c>
      <c r="J210" s="3">
        <v>49920.03</v>
      </c>
      <c r="K210" s="3">
        <v>40060.089999999997</v>
      </c>
      <c r="L210" s="2">
        <v>0</v>
      </c>
      <c r="M210" s="3">
        <v>21842.054</v>
      </c>
      <c r="N210" s="3">
        <v>30853.125</v>
      </c>
      <c r="O210" s="3">
        <v>14430.773999999999</v>
      </c>
      <c r="P210" s="3">
        <v>33367.084000000003</v>
      </c>
      <c r="Q210" s="3">
        <v>11231.191000000001</v>
      </c>
    </row>
    <row r="211" spans="1:17" x14ac:dyDescent="0.3">
      <c r="A211" s="2" t="s">
        <v>66</v>
      </c>
      <c r="B211" s="2">
        <v>0</v>
      </c>
      <c r="C211" s="2">
        <v>0</v>
      </c>
      <c r="D211" s="2">
        <v>0</v>
      </c>
      <c r="E211" s="22">
        <f t="shared" si="53"/>
        <v>0</v>
      </c>
      <c r="F211" s="12">
        <f t="shared" si="45"/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</row>
    <row r="212" spans="1:17" x14ac:dyDescent="0.3">
      <c r="A212" s="2" t="s">
        <v>67</v>
      </c>
      <c r="B212" s="2">
        <v>0</v>
      </c>
      <c r="C212" s="2">
        <v>0</v>
      </c>
      <c r="D212" s="3">
        <v>22884.138999999999</v>
      </c>
      <c r="E212" s="22">
        <f t="shared" si="53"/>
        <v>22884.138999999996</v>
      </c>
      <c r="F212" s="12">
        <f t="shared" si="45"/>
        <v>0</v>
      </c>
      <c r="G212" s="3">
        <v>2093.8989999999999</v>
      </c>
      <c r="H212" s="3">
        <v>4450.9650000000001</v>
      </c>
      <c r="I212" s="3">
        <v>2201.4540000000002</v>
      </c>
      <c r="J212" s="3">
        <v>3498.9850000000001</v>
      </c>
      <c r="K212" s="3">
        <v>2807.884</v>
      </c>
      <c r="L212" s="2">
        <v>0</v>
      </c>
      <c r="M212" s="3">
        <v>1530.9490000000001</v>
      </c>
      <c r="N212" s="3">
        <v>2162.5509999999999</v>
      </c>
      <c r="O212" s="3">
        <v>1011.479</v>
      </c>
      <c r="P212" s="3">
        <v>2338.759</v>
      </c>
      <c r="Q212" s="2">
        <v>787.21400000000006</v>
      </c>
    </row>
    <row r="213" spans="1:17" x14ac:dyDescent="0.3">
      <c r="A213" s="2" t="s">
        <v>72</v>
      </c>
      <c r="B213" s="2">
        <v>0</v>
      </c>
      <c r="C213" s="2">
        <v>0</v>
      </c>
      <c r="D213" s="2">
        <v>0</v>
      </c>
      <c r="E213" s="22">
        <f t="shared" si="53"/>
        <v>0</v>
      </c>
      <c r="F213" s="12">
        <f t="shared" si="45"/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</row>
    <row r="214" spans="1:17" x14ac:dyDescent="0.3">
      <c r="A214" s="2" t="s">
        <v>96</v>
      </c>
      <c r="B214" s="2">
        <v>0</v>
      </c>
      <c r="C214" s="2">
        <v>0</v>
      </c>
      <c r="D214" s="2">
        <v>0</v>
      </c>
      <c r="E214" s="22">
        <f t="shared" si="53"/>
        <v>0</v>
      </c>
      <c r="F214" s="12">
        <f t="shared" si="45"/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</row>
    <row r="215" spans="1:17" x14ac:dyDescent="0.3">
      <c r="A215" s="2" t="s">
        <v>69</v>
      </c>
      <c r="B215" s="2">
        <v>0</v>
      </c>
      <c r="C215" s="2">
        <v>0</v>
      </c>
      <c r="D215" s="3">
        <v>24010</v>
      </c>
      <c r="E215" s="22">
        <f t="shared" si="53"/>
        <v>24009.999999999996</v>
      </c>
      <c r="F215" s="12">
        <f t="shared" si="45"/>
        <v>0</v>
      </c>
      <c r="G215" s="3">
        <v>2196.915</v>
      </c>
      <c r="H215" s="3">
        <v>4669.9449999999997</v>
      </c>
      <c r="I215" s="3">
        <v>2309.7620000000002</v>
      </c>
      <c r="J215" s="3">
        <v>3671.1289999999999</v>
      </c>
      <c r="K215" s="3">
        <v>2946.027</v>
      </c>
      <c r="L215" s="2">
        <v>0</v>
      </c>
      <c r="M215" s="3">
        <v>1606.269</v>
      </c>
      <c r="N215" s="3">
        <v>2268.9450000000002</v>
      </c>
      <c r="O215" s="3">
        <v>1061.242</v>
      </c>
      <c r="P215" s="3">
        <v>2453.8220000000001</v>
      </c>
      <c r="Q215" s="2">
        <v>825.94399999999996</v>
      </c>
    </row>
    <row r="216" spans="1:17" x14ac:dyDescent="0.3">
      <c r="A216" s="2" t="s">
        <v>55</v>
      </c>
      <c r="B216" s="2">
        <v>0</v>
      </c>
      <c r="C216" s="2">
        <v>0</v>
      </c>
      <c r="D216" s="3">
        <v>286668.00099999999</v>
      </c>
      <c r="E216" s="22">
        <f t="shared" si="53"/>
        <v>286668.00099999999</v>
      </c>
      <c r="F216" s="12">
        <f t="shared" si="45"/>
        <v>0</v>
      </c>
      <c r="G216" s="3">
        <v>26230.121999999999</v>
      </c>
      <c r="H216" s="3">
        <v>55756.925999999999</v>
      </c>
      <c r="I216" s="3">
        <v>27577.462</v>
      </c>
      <c r="J216" s="3">
        <v>43831.536999999997</v>
      </c>
      <c r="K216" s="3">
        <v>35174.163999999997</v>
      </c>
      <c r="L216" s="2">
        <v>0</v>
      </c>
      <c r="M216" s="3">
        <v>19178.089</v>
      </c>
      <c r="N216" s="3">
        <v>27090.126</v>
      </c>
      <c r="O216" s="3">
        <v>12670.726000000001</v>
      </c>
      <c r="P216" s="3">
        <v>29297.47</v>
      </c>
      <c r="Q216" s="3">
        <v>9861.3790000000008</v>
      </c>
    </row>
    <row r="217" spans="1:17" x14ac:dyDescent="0.3">
      <c r="A217" s="2" t="s">
        <v>97</v>
      </c>
      <c r="B217" s="2">
        <v>0</v>
      </c>
      <c r="C217" s="2">
        <v>0</v>
      </c>
      <c r="D217" s="2">
        <v>0</v>
      </c>
      <c r="E217" s="22">
        <f t="shared" si="53"/>
        <v>0</v>
      </c>
      <c r="F217" s="12">
        <f t="shared" si="45"/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</row>
    <row r="218" spans="1:17" x14ac:dyDescent="0.3">
      <c r="A218" s="2" t="s">
        <v>56</v>
      </c>
      <c r="B218" s="2">
        <v>0</v>
      </c>
      <c r="C218" s="2">
        <v>0</v>
      </c>
      <c r="D218" s="3">
        <v>2250.9989999999998</v>
      </c>
      <c r="E218" s="22">
        <f t="shared" si="53"/>
        <v>2250.9990000000003</v>
      </c>
      <c r="F218" s="12">
        <f t="shared" si="45"/>
        <v>0</v>
      </c>
      <c r="G218" s="2">
        <v>205.96700000000001</v>
      </c>
      <c r="H218" s="2">
        <v>437.81900000000002</v>
      </c>
      <c r="I218" s="2">
        <v>216.54599999999999</v>
      </c>
      <c r="J218" s="2">
        <v>344.178</v>
      </c>
      <c r="K218" s="2">
        <v>276.19799999999998</v>
      </c>
      <c r="L218" s="2">
        <v>0</v>
      </c>
      <c r="M218" s="2">
        <v>150.59200000000001</v>
      </c>
      <c r="N218" s="2">
        <v>212.71899999999999</v>
      </c>
      <c r="O218" s="2">
        <v>99.494</v>
      </c>
      <c r="P218" s="2">
        <v>230.05199999999999</v>
      </c>
      <c r="Q218" s="2">
        <v>77.433999999999997</v>
      </c>
    </row>
    <row r="219" spans="1:17" x14ac:dyDescent="0.3">
      <c r="A219" s="2" t="s">
        <v>71</v>
      </c>
      <c r="B219" s="2">
        <v>0</v>
      </c>
      <c r="C219" s="2">
        <v>0</v>
      </c>
      <c r="D219" s="3">
        <v>90717.850999999995</v>
      </c>
      <c r="E219" s="22">
        <f t="shared" si="53"/>
        <v>90717.85100000001</v>
      </c>
      <c r="F219" s="12">
        <f t="shared" si="45"/>
        <v>0</v>
      </c>
      <c r="G219" s="3">
        <v>8300.6839999999993</v>
      </c>
      <c r="H219" s="3">
        <v>17644.621999999999</v>
      </c>
      <c r="I219" s="3">
        <v>8727.0570000000007</v>
      </c>
      <c r="J219" s="3">
        <v>13870.759</v>
      </c>
      <c r="K219" s="3">
        <v>11131.08</v>
      </c>
      <c r="L219" s="2">
        <v>0</v>
      </c>
      <c r="M219" s="3">
        <v>6069.0249999999996</v>
      </c>
      <c r="N219" s="3">
        <v>8572.8369999999995</v>
      </c>
      <c r="O219" s="3">
        <v>4009.7289999999998</v>
      </c>
      <c r="P219" s="3">
        <v>9271.3639999999996</v>
      </c>
      <c r="Q219" s="3">
        <v>3120.694</v>
      </c>
    </row>
    <row r="220" spans="1:17" x14ac:dyDescent="0.3">
      <c r="A220" s="2" t="s">
        <v>65</v>
      </c>
      <c r="B220" s="2">
        <v>0</v>
      </c>
      <c r="C220" s="2">
        <v>0</v>
      </c>
      <c r="D220" s="3">
        <v>10001.009</v>
      </c>
      <c r="E220" s="22">
        <f t="shared" si="53"/>
        <v>10001.009</v>
      </c>
      <c r="F220" s="12">
        <f t="shared" si="45"/>
        <v>0</v>
      </c>
      <c r="G220" s="2">
        <v>915.09199999999998</v>
      </c>
      <c r="H220" s="3">
        <v>1945.1959999999999</v>
      </c>
      <c r="I220" s="2">
        <v>962.09699999999998</v>
      </c>
      <c r="J220" s="3">
        <v>1529.154</v>
      </c>
      <c r="K220" s="3">
        <v>1227.124</v>
      </c>
      <c r="L220" s="2">
        <v>0</v>
      </c>
      <c r="M220" s="2">
        <v>669.06799999999998</v>
      </c>
      <c r="N220" s="2">
        <v>945.09500000000003</v>
      </c>
      <c r="O220" s="2">
        <v>442.04500000000002</v>
      </c>
      <c r="P220" s="3">
        <v>1022.103</v>
      </c>
      <c r="Q220" s="2">
        <v>344.03500000000003</v>
      </c>
    </row>
    <row r="221" spans="1:17" x14ac:dyDescent="0.3">
      <c r="A221" s="2" t="s">
        <v>41</v>
      </c>
      <c r="B221" s="2">
        <v>0</v>
      </c>
      <c r="C221" s="2">
        <v>0</v>
      </c>
      <c r="D221" s="2">
        <v>0</v>
      </c>
      <c r="E221" s="12">
        <f t="shared" si="53"/>
        <v>0</v>
      </c>
      <c r="F221" s="12">
        <f t="shared" si="45"/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</row>
    <row r="222" spans="1:17" x14ac:dyDescent="0.3">
      <c r="A222" s="2" t="s">
        <v>58</v>
      </c>
      <c r="B222" s="2">
        <v>0</v>
      </c>
      <c r="C222" s="2">
        <v>0</v>
      </c>
      <c r="D222" s="2">
        <v>0</v>
      </c>
      <c r="E222" s="12">
        <f t="shared" si="53"/>
        <v>0</v>
      </c>
      <c r="F222" s="12">
        <f t="shared" si="45"/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</row>
    <row r="223" spans="1:17" x14ac:dyDescent="0.3">
      <c r="E223" s="24"/>
      <c r="F223" s="12">
        <f t="shared" si="45"/>
        <v>0</v>
      </c>
    </row>
    <row r="224" spans="1:17" x14ac:dyDescent="0.3">
      <c r="A224" s="2" t="s">
        <v>98</v>
      </c>
      <c r="B224" s="2">
        <v>0</v>
      </c>
      <c r="C224" s="2">
        <v>0</v>
      </c>
      <c r="D224" s="2">
        <v>0</v>
      </c>
      <c r="E224" s="10">
        <f>SUM(E225)</f>
        <v>0</v>
      </c>
      <c r="F224" s="10">
        <f t="shared" ref="F224" si="54">SUM(F225)</f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</row>
    <row r="225" spans="1:17" x14ac:dyDescent="0.3">
      <c r="A225" s="2" t="s">
        <v>71</v>
      </c>
      <c r="B225" s="2">
        <v>0</v>
      </c>
      <c r="C225" s="2">
        <v>0</v>
      </c>
      <c r="D225" s="2">
        <v>0</v>
      </c>
      <c r="E225" s="12">
        <f>SUM(G225:Y225)</f>
        <v>0</v>
      </c>
      <c r="F225" s="12">
        <f t="shared" si="45"/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</row>
    <row r="226" spans="1:17" x14ac:dyDescent="0.3">
      <c r="E226" s="24"/>
      <c r="F226" s="12">
        <f t="shared" si="45"/>
        <v>0</v>
      </c>
    </row>
    <row r="227" spans="1:17" x14ac:dyDescent="0.3">
      <c r="A227" s="2" t="s">
        <v>99</v>
      </c>
      <c r="B227" s="2">
        <v>0</v>
      </c>
      <c r="C227" s="2">
        <v>0</v>
      </c>
      <c r="D227" s="3">
        <v>34415520.960000001</v>
      </c>
      <c r="E227" s="25">
        <f>SUM(E228:E236)+E241</f>
        <v>34415520.960000001</v>
      </c>
      <c r="F227" s="25">
        <f t="shared" ref="F227" si="55">SUM(F228:F236)+F241</f>
        <v>0</v>
      </c>
      <c r="G227" s="3">
        <v>3557039.73</v>
      </c>
      <c r="H227" s="3">
        <v>5169464.0039999997</v>
      </c>
      <c r="I227" s="3">
        <v>3097998.2149999999</v>
      </c>
      <c r="J227" s="3">
        <v>3544587.3879999998</v>
      </c>
      <c r="K227" s="3">
        <v>4093543.9360000002</v>
      </c>
      <c r="L227" s="3">
        <v>30369.223000000002</v>
      </c>
      <c r="M227" s="3">
        <v>2828223.344</v>
      </c>
      <c r="N227" s="3">
        <v>3107772.9410000001</v>
      </c>
      <c r="O227" s="3">
        <v>2476400.7910000002</v>
      </c>
      <c r="P227" s="3">
        <v>4360744.625</v>
      </c>
      <c r="Q227" s="3">
        <v>2149376.7629999998</v>
      </c>
    </row>
    <row r="228" spans="1:17" x14ac:dyDescent="0.3">
      <c r="A228" s="2" t="s">
        <v>96</v>
      </c>
      <c r="B228" s="2">
        <v>0</v>
      </c>
      <c r="C228" s="2">
        <v>0</v>
      </c>
      <c r="D228" s="3">
        <v>1839151</v>
      </c>
      <c r="E228" s="12">
        <f t="shared" ref="E228:E234" si="56">SUM(G228:Y228)</f>
        <v>1839151</v>
      </c>
      <c r="F228" s="12">
        <f t="shared" si="45"/>
        <v>0</v>
      </c>
      <c r="G228" s="3">
        <v>175000</v>
      </c>
      <c r="H228" s="3">
        <v>434564</v>
      </c>
      <c r="I228" s="2">
        <v>0</v>
      </c>
      <c r="J228" s="3">
        <v>10000</v>
      </c>
      <c r="K228" s="3">
        <v>17710</v>
      </c>
      <c r="L228" s="2">
        <v>0</v>
      </c>
      <c r="M228" s="3">
        <v>346152</v>
      </c>
      <c r="N228" s="2">
        <v>0</v>
      </c>
      <c r="O228" s="2">
        <v>0</v>
      </c>
      <c r="P228" s="3">
        <v>660800</v>
      </c>
      <c r="Q228" s="3">
        <v>194925</v>
      </c>
    </row>
    <row r="229" spans="1:17" x14ac:dyDescent="0.3">
      <c r="A229" s="2" t="s">
        <v>95</v>
      </c>
      <c r="B229" s="2">
        <v>0</v>
      </c>
      <c r="C229" s="2">
        <v>0</v>
      </c>
      <c r="D229" s="3">
        <v>64471.22</v>
      </c>
      <c r="E229" s="12">
        <f t="shared" si="56"/>
        <v>64471.22</v>
      </c>
      <c r="F229" s="12">
        <f t="shared" si="45"/>
        <v>0</v>
      </c>
      <c r="G229" s="3">
        <v>3065</v>
      </c>
      <c r="H229" s="3">
        <v>-2230</v>
      </c>
      <c r="I229" s="2">
        <v>154</v>
      </c>
      <c r="J229" s="3">
        <v>-15601</v>
      </c>
      <c r="K229" s="3">
        <v>54085</v>
      </c>
      <c r="L229" s="2">
        <v>0</v>
      </c>
      <c r="M229" s="3">
        <v>-7547</v>
      </c>
      <c r="N229" s="3">
        <v>6359.66</v>
      </c>
      <c r="O229" s="3">
        <v>-3380</v>
      </c>
      <c r="P229" s="3">
        <v>1294</v>
      </c>
      <c r="Q229" s="3">
        <v>28271.56</v>
      </c>
    </row>
    <row r="230" spans="1:17" x14ac:dyDescent="0.3">
      <c r="A230" s="2" t="s">
        <v>69</v>
      </c>
      <c r="B230" s="2">
        <v>0</v>
      </c>
      <c r="C230" s="2">
        <v>0</v>
      </c>
      <c r="D230" s="3">
        <v>85540</v>
      </c>
      <c r="E230" s="12">
        <f t="shared" si="56"/>
        <v>85540</v>
      </c>
      <c r="F230" s="12">
        <f t="shared" si="45"/>
        <v>0</v>
      </c>
      <c r="G230" s="3">
        <v>8100</v>
      </c>
      <c r="H230" s="3">
        <v>41000</v>
      </c>
      <c r="I230" s="2">
        <v>0</v>
      </c>
      <c r="J230" s="3">
        <v>3000</v>
      </c>
      <c r="K230" s="2">
        <v>500</v>
      </c>
      <c r="L230" s="2">
        <v>0</v>
      </c>
      <c r="M230" s="2">
        <v>0</v>
      </c>
      <c r="N230" s="3">
        <v>30000</v>
      </c>
      <c r="O230" s="2">
        <v>0</v>
      </c>
      <c r="P230" s="3">
        <v>1630</v>
      </c>
      <c r="Q230" s="3">
        <v>1310</v>
      </c>
    </row>
    <row r="231" spans="1:17" x14ac:dyDescent="0.3">
      <c r="A231" s="2" t="s">
        <v>100</v>
      </c>
      <c r="B231" s="2">
        <v>0</v>
      </c>
      <c r="C231" s="2">
        <v>0</v>
      </c>
      <c r="D231" s="3">
        <v>1099187</v>
      </c>
      <c r="E231" s="12">
        <f t="shared" si="56"/>
        <v>1099187</v>
      </c>
      <c r="F231" s="12">
        <f t="shared" si="45"/>
        <v>0</v>
      </c>
      <c r="G231" s="3">
        <v>178255</v>
      </c>
      <c r="H231" s="3">
        <v>183714</v>
      </c>
      <c r="I231" s="3">
        <v>7500</v>
      </c>
      <c r="J231" s="3">
        <v>147310</v>
      </c>
      <c r="K231" s="3">
        <v>21175</v>
      </c>
      <c r="L231" s="2">
        <v>0</v>
      </c>
      <c r="M231" s="3">
        <v>101505</v>
      </c>
      <c r="N231" s="3">
        <v>177329</v>
      </c>
      <c r="O231" s="3">
        <v>106990</v>
      </c>
      <c r="P231" s="3">
        <v>117330</v>
      </c>
      <c r="Q231" s="3">
        <v>58079</v>
      </c>
    </row>
    <row r="232" spans="1:17" x14ac:dyDescent="0.3">
      <c r="A232" s="2" t="s">
        <v>101</v>
      </c>
      <c r="B232" s="2">
        <v>0</v>
      </c>
      <c r="C232" s="2">
        <v>0</v>
      </c>
      <c r="D232" s="2">
        <v>0</v>
      </c>
      <c r="E232" s="12">
        <f t="shared" si="56"/>
        <v>0</v>
      </c>
      <c r="F232" s="12">
        <f t="shared" si="45"/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</row>
    <row r="233" spans="1:17" x14ac:dyDescent="0.3">
      <c r="A233" s="2" t="s">
        <v>102</v>
      </c>
      <c r="B233" s="2">
        <v>0</v>
      </c>
      <c r="C233" s="2">
        <v>0</v>
      </c>
      <c r="D233" s="3">
        <v>70041</v>
      </c>
      <c r="E233" s="12">
        <f t="shared" si="56"/>
        <v>70041</v>
      </c>
      <c r="F233" s="12">
        <f t="shared" si="45"/>
        <v>0</v>
      </c>
      <c r="G233" s="2">
        <v>0</v>
      </c>
      <c r="H233" s="3">
        <v>5041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3">
        <v>65000</v>
      </c>
      <c r="Q233" s="2">
        <v>0</v>
      </c>
    </row>
    <row r="234" spans="1:17" x14ac:dyDescent="0.3">
      <c r="A234" s="2" t="s">
        <v>103</v>
      </c>
      <c r="B234" s="2">
        <v>0</v>
      </c>
      <c r="C234" s="2">
        <v>0</v>
      </c>
      <c r="D234" s="2">
        <v>0</v>
      </c>
      <c r="E234" s="12">
        <f t="shared" si="56"/>
        <v>0</v>
      </c>
      <c r="F234" s="12">
        <f t="shared" si="45"/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</row>
    <row r="235" spans="1:17" x14ac:dyDescent="0.3">
      <c r="E235" s="24"/>
      <c r="F235" s="12">
        <f t="shared" si="45"/>
        <v>0</v>
      </c>
    </row>
    <row r="236" spans="1:17" x14ac:dyDescent="0.3">
      <c r="A236" s="2" t="s">
        <v>104</v>
      </c>
      <c r="B236" s="2">
        <v>0</v>
      </c>
      <c r="C236" s="2">
        <v>0</v>
      </c>
      <c r="D236" s="3">
        <v>31222815.739999998</v>
      </c>
      <c r="E236" s="10">
        <f>SUM(E237:E239)</f>
        <v>31222815.740000002</v>
      </c>
      <c r="F236" s="10">
        <f t="shared" ref="F236" si="57">SUM(F237:F239)</f>
        <v>0</v>
      </c>
      <c r="G236" s="3">
        <v>3192619.73</v>
      </c>
      <c r="H236" s="3">
        <v>4507375.0039999997</v>
      </c>
      <c r="I236" s="3">
        <v>3090344.2149999999</v>
      </c>
      <c r="J236" s="3">
        <v>3399878.3879999998</v>
      </c>
      <c r="K236" s="3">
        <v>4000073.9360000002</v>
      </c>
      <c r="L236" s="3">
        <v>30369.223000000002</v>
      </c>
      <c r="M236" s="3">
        <v>2388113.344</v>
      </c>
      <c r="N236" s="3">
        <v>2894084.281</v>
      </c>
      <c r="O236" s="3">
        <v>2372790.7910000002</v>
      </c>
      <c r="P236" s="3">
        <v>3514690.625</v>
      </c>
      <c r="Q236" s="3">
        <v>1832476.203</v>
      </c>
    </row>
    <row r="237" spans="1:17" x14ac:dyDescent="0.3">
      <c r="A237" s="2" t="s">
        <v>105</v>
      </c>
      <c r="B237" s="2">
        <v>0</v>
      </c>
      <c r="C237" s="2">
        <v>0</v>
      </c>
      <c r="D237" s="3">
        <v>25774503.908</v>
      </c>
      <c r="E237" s="12">
        <f>SUM(G237:Y237)</f>
        <v>25774503.908</v>
      </c>
      <c r="F237" s="12">
        <f t="shared" si="45"/>
        <v>0</v>
      </c>
      <c r="G237" s="3">
        <v>2607501.85</v>
      </c>
      <c r="H237" s="3">
        <v>3728588.8139999998</v>
      </c>
      <c r="I237" s="3">
        <v>2574933.3840000001</v>
      </c>
      <c r="J237" s="3">
        <v>2804554.0189999999</v>
      </c>
      <c r="K237" s="3">
        <v>3373569.03</v>
      </c>
      <c r="L237" s="3">
        <v>20911.964</v>
      </c>
      <c r="M237" s="3">
        <v>1943202.639</v>
      </c>
      <c r="N237" s="3">
        <v>2376087.0690000001</v>
      </c>
      <c r="O237" s="3">
        <v>1877151.3559999999</v>
      </c>
      <c r="P237" s="3">
        <v>2927440.1490000002</v>
      </c>
      <c r="Q237" s="3">
        <v>1540563.6340000001</v>
      </c>
    </row>
    <row r="238" spans="1:17" x14ac:dyDescent="0.3">
      <c r="A238" s="2" t="s">
        <v>106</v>
      </c>
      <c r="B238" s="2">
        <v>0</v>
      </c>
      <c r="C238" s="2">
        <v>0</v>
      </c>
      <c r="D238" s="3">
        <v>939462.848</v>
      </c>
      <c r="E238" s="27">
        <f>SUM(G238:Y238)</f>
        <v>939462.84800000011</v>
      </c>
      <c r="F238" s="12">
        <f t="shared" si="45"/>
        <v>0</v>
      </c>
      <c r="G238" s="3">
        <v>84835.197</v>
      </c>
      <c r="H238" s="3">
        <v>142918.527</v>
      </c>
      <c r="I238" s="3">
        <v>98767.099000000002</v>
      </c>
      <c r="J238" s="3">
        <v>97395.168999999994</v>
      </c>
      <c r="K238" s="3">
        <v>137523.01300000001</v>
      </c>
      <c r="L238" s="3">
        <v>8846.4879999999994</v>
      </c>
      <c r="M238" s="3">
        <v>67930.547000000006</v>
      </c>
      <c r="N238" s="3">
        <v>69601.870999999999</v>
      </c>
      <c r="O238" s="3">
        <v>77256.659</v>
      </c>
      <c r="P238" s="3">
        <v>92075.062000000005</v>
      </c>
      <c r="Q238" s="3">
        <v>62313.216</v>
      </c>
    </row>
    <row r="239" spans="1:17" x14ac:dyDescent="0.3">
      <c r="A239" s="2" t="s">
        <v>20</v>
      </c>
      <c r="B239" s="2">
        <v>0</v>
      </c>
      <c r="C239" s="2">
        <v>0</v>
      </c>
      <c r="D239" s="3">
        <v>4508848.9840000002</v>
      </c>
      <c r="E239" s="12">
        <f>SUM(G239:Y239)</f>
        <v>4508848.9840000002</v>
      </c>
      <c r="F239" s="12">
        <f t="shared" si="45"/>
        <v>0</v>
      </c>
      <c r="G239" s="3">
        <v>500282.68300000002</v>
      </c>
      <c r="H239" s="3">
        <v>635867.66299999994</v>
      </c>
      <c r="I239" s="3">
        <v>416643.73200000002</v>
      </c>
      <c r="J239" s="3">
        <v>497929.2</v>
      </c>
      <c r="K239" s="3">
        <v>488981.89299999998</v>
      </c>
      <c r="L239" s="2">
        <v>610.77099999999996</v>
      </c>
      <c r="M239" s="3">
        <v>376980.158</v>
      </c>
      <c r="N239" s="3">
        <v>448395.34100000001</v>
      </c>
      <c r="O239" s="3">
        <v>418382.77600000001</v>
      </c>
      <c r="P239" s="3">
        <v>495175.41399999999</v>
      </c>
      <c r="Q239" s="3">
        <v>229599.353</v>
      </c>
    </row>
    <row r="240" spans="1:17" x14ac:dyDescent="0.3">
      <c r="E240" s="24"/>
      <c r="F240" s="12">
        <f t="shared" si="45"/>
        <v>0</v>
      </c>
    </row>
    <row r="241" spans="1:17" x14ac:dyDescent="0.3">
      <c r="A241" s="2" t="s">
        <v>12</v>
      </c>
      <c r="B241" s="2">
        <v>0</v>
      </c>
      <c r="C241" s="2">
        <v>0</v>
      </c>
      <c r="D241" s="3">
        <v>34315</v>
      </c>
      <c r="E241" s="10">
        <f>SUM(E242:E247)</f>
        <v>34315</v>
      </c>
      <c r="F241" s="10">
        <f t="shared" ref="F241" si="58">SUM(F242:F247)</f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3">
        <v>34315</v>
      </c>
    </row>
    <row r="242" spans="1:17" x14ac:dyDescent="0.3">
      <c r="A242" s="2" t="s">
        <v>56</v>
      </c>
      <c r="B242" s="2">
        <v>0</v>
      </c>
      <c r="C242" s="2">
        <v>0</v>
      </c>
      <c r="D242" s="3">
        <v>28815</v>
      </c>
      <c r="E242" s="12">
        <f t="shared" ref="E242:E247" si="59">SUM(G242:Y242)</f>
        <v>28815</v>
      </c>
      <c r="F242" s="12">
        <f t="shared" ref="F242:F305" si="60">D242-E242</f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3">
        <v>28815</v>
      </c>
    </row>
    <row r="243" spans="1:17" x14ac:dyDescent="0.3">
      <c r="A243" s="2" t="s">
        <v>95</v>
      </c>
      <c r="B243" s="2">
        <v>0</v>
      </c>
      <c r="C243" s="2">
        <v>0</v>
      </c>
      <c r="D243" s="2">
        <v>0</v>
      </c>
      <c r="E243" s="12">
        <f t="shared" si="59"/>
        <v>0</v>
      </c>
      <c r="F243" s="12">
        <f t="shared" si="60"/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</row>
    <row r="244" spans="1:17" x14ac:dyDescent="0.3">
      <c r="A244" s="2" t="s">
        <v>67</v>
      </c>
      <c r="B244" s="2">
        <v>0</v>
      </c>
      <c r="C244" s="2">
        <v>0</v>
      </c>
      <c r="D244" s="3">
        <v>5500</v>
      </c>
      <c r="E244" s="12">
        <f t="shared" si="59"/>
        <v>5500</v>
      </c>
      <c r="F244" s="12">
        <f t="shared" si="60"/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3">
        <v>5500</v>
      </c>
    </row>
    <row r="245" spans="1:17" x14ac:dyDescent="0.3">
      <c r="A245" s="2" t="s">
        <v>96</v>
      </c>
      <c r="B245" s="2">
        <v>0</v>
      </c>
      <c r="C245" s="2">
        <v>0</v>
      </c>
      <c r="D245" s="2">
        <v>0</v>
      </c>
      <c r="E245" s="12">
        <f t="shared" si="59"/>
        <v>0</v>
      </c>
      <c r="F245" s="12">
        <f t="shared" si="60"/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</row>
    <row r="246" spans="1:17" x14ac:dyDescent="0.3">
      <c r="A246" s="2" t="s">
        <v>100</v>
      </c>
      <c r="B246" s="2">
        <v>0</v>
      </c>
      <c r="C246" s="2">
        <v>0</v>
      </c>
      <c r="D246" s="2">
        <v>0</v>
      </c>
      <c r="E246" s="12">
        <f t="shared" si="59"/>
        <v>0</v>
      </c>
      <c r="F246" s="12">
        <f t="shared" si="60"/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</row>
    <row r="247" spans="1:17" x14ac:dyDescent="0.3">
      <c r="A247" s="2" t="s">
        <v>71</v>
      </c>
      <c r="B247" s="2">
        <v>0</v>
      </c>
      <c r="C247" s="2">
        <v>0</v>
      </c>
      <c r="D247" s="2">
        <v>0</v>
      </c>
      <c r="E247" s="12">
        <f t="shared" si="59"/>
        <v>0</v>
      </c>
      <c r="F247" s="12">
        <f t="shared" si="60"/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</row>
    <row r="248" spans="1:17" x14ac:dyDescent="0.3">
      <c r="E248" s="24"/>
      <c r="F248" s="12">
        <f t="shared" si="60"/>
        <v>0</v>
      </c>
    </row>
    <row r="249" spans="1:17" x14ac:dyDescent="0.3">
      <c r="A249" s="2" t="s">
        <v>107</v>
      </c>
      <c r="B249" s="2">
        <v>0</v>
      </c>
      <c r="C249" s="2">
        <v>0</v>
      </c>
      <c r="D249" s="3">
        <v>182473</v>
      </c>
      <c r="E249" s="25">
        <f>E251+E261</f>
        <v>182473</v>
      </c>
      <c r="F249" s="25">
        <f t="shared" ref="F249" si="61">F251+F261</f>
        <v>0</v>
      </c>
      <c r="G249" s="3">
        <v>16696.280999999999</v>
      </c>
      <c r="H249" s="3">
        <v>35490.999000000003</v>
      </c>
      <c r="I249" s="3">
        <v>17553.902999999998</v>
      </c>
      <c r="J249" s="3">
        <v>27900.120999999999</v>
      </c>
      <c r="K249" s="3">
        <v>22389.437000000002</v>
      </c>
      <c r="L249" s="2">
        <v>0</v>
      </c>
      <c r="M249" s="3">
        <v>12207.442999999999</v>
      </c>
      <c r="N249" s="3">
        <v>17243.697</v>
      </c>
      <c r="O249" s="3">
        <v>8065.3069999999998</v>
      </c>
      <c r="P249" s="3">
        <v>18648.741000000002</v>
      </c>
      <c r="Q249" s="3">
        <v>6277.0709999999999</v>
      </c>
    </row>
    <row r="250" spans="1:17" x14ac:dyDescent="0.3">
      <c r="E250" s="16"/>
      <c r="F250" s="12">
        <f t="shared" si="60"/>
        <v>0</v>
      </c>
    </row>
    <row r="251" spans="1:17" x14ac:dyDescent="0.3">
      <c r="A251" s="2" t="s">
        <v>108</v>
      </c>
      <c r="B251" s="2">
        <v>0</v>
      </c>
      <c r="C251" s="2">
        <v>0</v>
      </c>
      <c r="D251" s="3">
        <v>182473</v>
      </c>
      <c r="E251" s="10">
        <f>SUM(E252:E259)</f>
        <v>182473</v>
      </c>
      <c r="F251" s="10">
        <f t="shared" ref="F251" si="62">SUM(F252:F259)</f>
        <v>0</v>
      </c>
      <c r="G251" s="3">
        <v>16696.280999999999</v>
      </c>
      <c r="H251" s="3">
        <v>35490.999000000003</v>
      </c>
      <c r="I251" s="3">
        <v>17553.902999999998</v>
      </c>
      <c r="J251" s="3">
        <v>27900.120999999999</v>
      </c>
      <c r="K251" s="3">
        <v>22389.437000000002</v>
      </c>
      <c r="L251" s="2">
        <v>0</v>
      </c>
      <c r="M251" s="3">
        <v>12207.442999999999</v>
      </c>
      <c r="N251" s="3">
        <v>17243.697</v>
      </c>
      <c r="O251" s="3">
        <v>8065.3069999999998</v>
      </c>
      <c r="P251" s="3">
        <v>18648.741000000002</v>
      </c>
      <c r="Q251" s="3">
        <v>6277.0709999999999</v>
      </c>
    </row>
    <row r="252" spans="1:17" x14ac:dyDescent="0.3">
      <c r="A252" s="2" t="s">
        <v>80</v>
      </c>
      <c r="B252" s="2">
        <v>0</v>
      </c>
      <c r="C252" s="2">
        <v>0</v>
      </c>
      <c r="D252" s="3">
        <v>3104.9989999999998</v>
      </c>
      <c r="E252" s="12">
        <f t="shared" ref="E252:E259" si="63">SUM(G252:Y252)</f>
        <v>3104.9989999999998</v>
      </c>
      <c r="F252" s="12">
        <f t="shared" si="60"/>
        <v>0</v>
      </c>
      <c r="G252" s="2">
        <v>284.108</v>
      </c>
      <c r="H252" s="2">
        <v>603.923</v>
      </c>
      <c r="I252" s="2">
        <v>298.70100000000002</v>
      </c>
      <c r="J252" s="2">
        <v>474.75400000000002</v>
      </c>
      <c r="K252" s="2">
        <v>380.983</v>
      </c>
      <c r="L252" s="2">
        <v>0</v>
      </c>
      <c r="M252" s="2">
        <v>207.72399999999999</v>
      </c>
      <c r="N252" s="2">
        <v>293.42200000000003</v>
      </c>
      <c r="O252" s="2">
        <v>137.24100000000001</v>
      </c>
      <c r="P252" s="2">
        <v>317.33100000000002</v>
      </c>
      <c r="Q252" s="2">
        <v>106.812</v>
      </c>
    </row>
    <row r="253" spans="1:17" x14ac:dyDescent="0.3">
      <c r="A253" s="2" t="s">
        <v>65</v>
      </c>
      <c r="B253" s="2">
        <v>0</v>
      </c>
      <c r="C253" s="2">
        <v>0</v>
      </c>
      <c r="D253" s="3">
        <v>1585</v>
      </c>
      <c r="E253" s="12">
        <f t="shared" si="63"/>
        <v>1585</v>
      </c>
      <c r="F253" s="12">
        <f t="shared" si="60"/>
        <v>0</v>
      </c>
      <c r="G253" s="2">
        <v>145.02799999999999</v>
      </c>
      <c r="H253" s="2">
        <v>308.28300000000002</v>
      </c>
      <c r="I253" s="2">
        <v>152.477</v>
      </c>
      <c r="J253" s="2">
        <v>242.346</v>
      </c>
      <c r="K253" s="2">
        <v>194.48</v>
      </c>
      <c r="L253" s="2">
        <v>0</v>
      </c>
      <c r="M253" s="2">
        <v>106.036</v>
      </c>
      <c r="N253" s="2">
        <v>149.78200000000001</v>
      </c>
      <c r="O253" s="2">
        <v>70.057000000000002</v>
      </c>
      <c r="P253" s="2">
        <v>161.98699999999999</v>
      </c>
      <c r="Q253" s="2">
        <v>54.524000000000001</v>
      </c>
    </row>
    <row r="254" spans="1:17" x14ac:dyDescent="0.3">
      <c r="A254" s="2" t="s">
        <v>67</v>
      </c>
      <c r="B254" s="2">
        <v>0</v>
      </c>
      <c r="C254" s="2">
        <v>0</v>
      </c>
      <c r="D254" s="2">
        <v>0</v>
      </c>
      <c r="E254" s="12">
        <f t="shared" si="63"/>
        <v>0</v>
      </c>
      <c r="F254" s="12">
        <f t="shared" si="60"/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</row>
    <row r="255" spans="1:17" x14ac:dyDescent="0.3">
      <c r="A255" s="2" t="s">
        <v>72</v>
      </c>
      <c r="B255" s="2">
        <v>0</v>
      </c>
      <c r="C255" s="2">
        <v>0</v>
      </c>
      <c r="D255" s="2">
        <v>0</v>
      </c>
      <c r="E255" s="12">
        <f t="shared" si="63"/>
        <v>0</v>
      </c>
      <c r="F255" s="12">
        <f t="shared" si="60"/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</row>
    <row r="256" spans="1:17" x14ac:dyDescent="0.3">
      <c r="A256" s="2" t="s">
        <v>69</v>
      </c>
      <c r="B256" s="2">
        <v>0</v>
      </c>
      <c r="C256" s="2">
        <v>0</v>
      </c>
      <c r="D256" s="2">
        <v>0</v>
      </c>
      <c r="E256" s="12">
        <f t="shared" si="63"/>
        <v>0</v>
      </c>
      <c r="F256" s="12">
        <f t="shared" si="60"/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</row>
    <row r="257" spans="1:17" x14ac:dyDescent="0.3">
      <c r="A257" s="2" t="s">
        <v>55</v>
      </c>
      <c r="B257" s="2">
        <v>0</v>
      </c>
      <c r="C257" s="2">
        <v>0</v>
      </c>
      <c r="D257" s="3">
        <v>173400</v>
      </c>
      <c r="E257" s="12">
        <f t="shared" si="63"/>
        <v>173400</v>
      </c>
      <c r="F257" s="12">
        <f t="shared" si="60"/>
        <v>0</v>
      </c>
      <c r="G257" s="3">
        <v>15866.1</v>
      </c>
      <c r="H257" s="3">
        <v>33726.300000000003</v>
      </c>
      <c r="I257" s="3">
        <v>16681.080000000002</v>
      </c>
      <c r="J257" s="3">
        <v>26512.86</v>
      </c>
      <c r="K257" s="3">
        <v>21276.18</v>
      </c>
      <c r="L257" s="2">
        <v>0</v>
      </c>
      <c r="M257" s="3">
        <v>11600.46</v>
      </c>
      <c r="N257" s="3">
        <v>16386.3</v>
      </c>
      <c r="O257" s="3">
        <v>7664.28</v>
      </c>
      <c r="P257" s="3">
        <v>17721.48</v>
      </c>
      <c r="Q257" s="3">
        <v>5964.96</v>
      </c>
    </row>
    <row r="258" spans="1:17" x14ac:dyDescent="0.3">
      <c r="A258" s="2" t="s">
        <v>56</v>
      </c>
      <c r="B258" s="2">
        <v>0</v>
      </c>
      <c r="C258" s="2">
        <v>0</v>
      </c>
      <c r="D258" s="3">
        <v>4383.0010000000002</v>
      </c>
      <c r="E258" s="12">
        <f t="shared" si="63"/>
        <v>4383.0009999999993</v>
      </c>
      <c r="F258" s="12">
        <f t="shared" si="60"/>
        <v>0</v>
      </c>
      <c r="G258" s="2">
        <v>401.04500000000002</v>
      </c>
      <c r="H258" s="2">
        <v>852.49300000000005</v>
      </c>
      <c r="I258" s="2">
        <v>421.64499999999998</v>
      </c>
      <c r="J258" s="2">
        <v>670.16099999999994</v>
      </c>
      <c r="K258" s="2">
        <v>537.79399999999998</v>
      </c>
      <c r="L258" s="2">
        <v>0</v>
      </c>
      <c r="M258" s="2">
        <v>293.22300000000001</v>
      </c>
      <c r="N258" s="2">
        <v>414.19299999999998</v>
      </c>
      <c r="O258" s="2">
        <v>193.72900000000001</v>
      </c>
      <c r="P258" s="2">
        <v>447.94299999999998</v>
      </c>
      <c r="Q258" s="2">
        <v>150.77500000000001</v>
      </c>
    </row>
    <row r="259" spans="1:17" x14ac:dyDescent="0.3">
      <c r="A259" s="2" t="s">
        <v>71</v>
      </c>
      <c r="B259" s="2">
        <v>0</v>
      </c>
      <c r="C259" s="2">
        <v>0</v>
      </c>
      <c r="D259" s="2">
        <v>0</v>
      </c>
      <c r="E259" s="12">
        <f t="shared" si="63"/>
        <v>0</v>
      </c>
      <c r="F259" s="12">
        <f t="shared" si="60"/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</row>
    <row r="260" spans="1:17" x14ac:dyDescent="0.3">
      <c r="E260" s="24"/>
      <c r="F260" s="12">
        <f t="shared" si="60"/>
        <v>0</v>
      </c>
    </row>
    <row r="261" spans="1:17" x14ac:dyDescent="0.3">
      <c r="A261" s="2" t="s">
        <v>109</v>
      </c>
      <c r="B261" s="2">
        <v>0</v>
      </c>
      <c r="C261" s="2">
        <v>0</v>
      </c>
      <c r="D261" s="2">
        <v>0</v>
      </c>
      <c r="E261" s="17">
        <f>SUM(E262:E264)</f>
        <v>0</v>
      </c>
      <c r="F261" s="17">
        <f t="shared" ref="F261" si="64">SUM(F262:F264)</f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</row>
    <row r="262" spans="1:17" x14ac:dyDescent="0.3">
      <c r="A262" s="2" t="s">
        <v>65</v>
      </c>
      <c r="B262" s="2">
        <v>0</v>
      </c>
      <c r="C262" s="2">
        <v>0</v>
      </c>
      <c r="D262" s="2">
        <v>0</v>
      </c>
      <c r="E262" s="12">
        <f>SUM(G262:Y262)</f>
        <v>0</v>
      </c>
      <c r="F262" s="12">
        <f t="shared" si="60"/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</row>
    <row r="263" spans="1:17" x14ac:dyDescent="0.3">
      <c r="A263" s="2" t="s">
        <v>55</v>
      </c>
      <c r="B263" s="2">
        <v>0</v>
      </c>
      <c r="C263" s="2">
        <v>0</v>
      </c>
      <c r="D263" s="2">
        <v>0</v>
      </c>
      <c r="E263" s="12">
        <f>SUM(G263:Y263)</f>
        <v>0</v>
      </c>
      <c r="F263" s="12">
        <f t="shared" si="60"/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</row>
    <row r="264" spans="1:17" x14ac:dyDescent="0.3">
      <c r="A264" s="2" t="s">
        <v>71</v>
      </c>
      <c r="B264" s="2">
        <v>0</v>
      </c>
      <c r="C264" s="2">
        <v>0</v>
      </c>
      <c r="D264" s="2">
        <v>0</v>
      </c>
      <c r="E264" s="12">
        <f>SUM(G264:Y264)</f>
        <v>0</v>
      </c>
      <c r="F264" s="12">
        <f t="shared" si="60"/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</row>
    <row r="265" spans="1:17" x14ac:dyDescent="0.3">
      <c r="E265" s="24"/>
      <c r="F265" s="12">
        <f t="shared" si="60"/>
        <v>0</v>
      </c>
    </row>
    <row r="266" spans="1:17" x14ac:dyDescent="0.3">
      <c r="A266" s="2" t="s">
        <v>110</v>
      </c>
      <c r="B266" s="3">
        <v>221486027.44999999</v>
      </c>
      <c r="C266" s="3">
        <v>232853669.74900001</v>
      </c>
      <c r="D266" s="3">
        <v>99099555.408000007</v>
      </c>
      <c r="E266" s="19">
        <f>E78-E83</f>
        <v>99099555.408000126</v>
      </c>
      <c r="F266" s="19" t="e">
        <f t="shared" ref="F266" si="65">F78-F83</f>
        <v>#DIV/0!</v>
      </c>
      <c r="G266" s="3">
        <v>7766713.0939999996</v>
      </c>
      <c r="H266" s="3">
        <v>21718097.752999999</v>
      </c>
      <c r="I266" s="3">
        <v>9468931.9829999991</v>
      </c>
      <c r="J266" s="3">
        <v>17279916.890000001</v>
      </c>
      <c r="K266" s="3">
        <v>12582731.912</v>
      </c>
      <c r="L266" s="3">
        <v>-87856.222999999998</v>
      </c>
      <c r="M266" s="3">
        <v>6015024.9929999998</v>
      </c>
      <c r="N266" s="3">
        <v>9682324.3249999993</v>
      </c>
      <c r="O266" s="3">
        <v>3397100.5559999999</v>
      </c>
      <c r="P266" s="3">
        <v>9824353.8249999993</v>
      </c>
      <c r="Q266" s="3">
        <v>1452216.3</v>
      </c>
    </row>
    <row r="267" spans="1:17" x14ac:dyDescent="0.3">
      <c r="E267" s="24"/>
      <c r="F267" s="12">
        <f t="shared" si="60"/>
        <v>0</v>
      </c>
    </row>
    <row r="268" spans="1:17" x14ac:dyDescent="0.3">
      <c r="A268" s="2" t="s">
        <v>111</v>
      </c>
      <c r="B268" s="2">
        <v>1.2350000000000001</v>
      </c>
      <c r="C268" s="2">
        <v>1.1000000000000001</v>
      </c>
      <c r="D268" s="2">
        <v>5.4619999999999997</v>
      </c>
      <c r="E268" s="20">
        <f>E266/E27%</f>
        <v>5.4617088110198422</v>
      </c>
      <c r="F268" s="20" t="e">
        <f t="shared" ref="F268" si="66">F266/F27%</f>
        <v>#DIV/0!</v>
      </c>
      <c r="G268" s="2">
        <v>4.7E-2</v>
      </c>
      <c r="H268" s="2">
        <v>6.2E-2</v>
      </c>
      <c r="I268" s="2">
        <v>5.3999999999999999E-2</v>
      </c>
      <c r="J268" s="2">
        <v>6.2E-2</v>
      </c>
      <c r="K268" s="2">
        <v>5.7000000000000002E-2</v>
      </c>
      <c r="L268" s="2">
        <v>0</v>
      </c>
      <c r="M268" s="2">
        <v>0.05</v>
      </c>
      <c r="N268" s="2">
        <v>5.6000000000000001E-2</v>
      </c>
      <c r="O268" s="2">
        <v>4.2000000000000003E-2</v>
      </c>
      <c r="P268" s="2">
        <v>5.2999999999999999E-2</v>
      </c>
      <c r="Q268" s="2">
        <v>2.3E-2</v>
      </c>
    </row>
    <row r="269" spans="1:17" x14ac:dyDescent="0.3">
      <c r="E269" s="16"/>
      <c r="F269" s="12">
        <f t="shared" si="60"/>
        <v>0</v>
      </c>
    </row>
    <row r="270" spans="1:17" x14ac:dyDescent="0.3">
      <c r="E270" s="16"/>
      <c r="F270" s="12">
        <f t="shared" si="60"/>
        <v>0</v>
      </c>
    </row>
    <row r="271" spans="1:17" x14ac:dyDescent="0.3">
      <c r="A271" s="2" t="s">
        <v>112</v>
      </c>
      <c r="B271" s="2">
        <v>0</v>
      </c>
      <c r="C271" s="2">
        <v>0</v>
      </c>
      <c r="D271" s="3">
        <v>1008888.802</v>
      </c>
      <c r="E271" s="25">
        <f>E272+E274+E285+E289</f>
        <v>1008888.8020000003</v>
      </c>
      <c r="F271" s="25">
        <f t="shared" ref="F271" si="67">F272+F274+F285+F289</f>
        <v>0</v>
      </c>
      <c r="G271" s="3">
        <v>82788.45</v>
      </c>
      <c r="H271" s="3">
        <v>175828.76300000001</v>
      </c>
      <c r="I271" s="3">
        <v>88000.89</v>
      </c>
      <c r="J271" s="3">
        <v>148001.46</v>
      </c>
      <c r="K271" s="3">
        <v>201900.927</v>
      </c>
      <c r="L271" s="2">
        <v>0</v>
      </c>
      <c r="M271" s="3">
        <v>61013.207000000002</v>
      </c>
      <c r="N271" s="3">
        <v>85139.282999999996</v>
      </c>
      <c r="O271" s="3">
        <v>39821.760999999999</v>
      </c>
      <c r="P271" s="3">
        <v>92951.558999999994</v>
      </c>
      <c r="Q271" s="3">
        <v>33442.502</v>
      </c>
    </row>
    <row r="272" spans="1:17" x14ac:dyDescent="0.3">
      <c r="A272" s="2" t="s">
        <v>113</v>
      </c>
      <c r="B272" s="2">
        <v>0</v>
      </c>
      <c r="C272" s="2">
        <v>0</v>
      </c>
      <c r="D272" s="3">
        <v>107944</v>
      </c>
      <c r="E272" s="28">
        <f>SUM(G272:Y272)</f>
        <v>107944</v>
      </c>
      <c r="F272" s="28">
        <f t="shared" si="60"/>
        <v>0</v>
      </c>
      <c r="G272" s="2">
        <v>352</v>
      </c>
      <c r="H272" s="2">
        <v>595</v>
      </c>
      <c r="I272" s="3">
        <v>1330</v>
      </c>
      <c r="J272" s="3">
        <v>10247</v>
      </c>
      <c r="K272" s="3">
        <v>91355</v>
      </c>
      <c r="L272" s="2">
        <v>0</v>
      </c>
      <c r="M272" s="2">
        <v>740</v>
      </c>
      <c r="N272" s="2">
        <v>0</v>
      </c>
      <c r="O272" s="2">
        <v>0</v>
      </c>
      <c r="P272" s="2">
        <v>875</v>
      </c>
      <c r="Q272" s="3">
        <v>2450</v>
      </c>
    </row>
    <row r="273" spans="1:17" x14ac:dyDescent="0.3">
      <c r="E273" s="29"/>
      <c r="F273" s="12">
        <f t="shared" si="60"/>
        <v>0</v>
      </c>
    </row>
    <row r="274" spans="1:17" x14ac:dyDescent="0.3">
      <c r="A274" s="2" t="s">
        <v>114</v>
      </c>
      <c r="B274" s="2">
        <v>0</v>
      </c>
      <c r="C274" s="2">
        <v>0</v>
      </c>
      <c r="D274" s="3">
        <v>900944.80200000003</v>
      </c>
      <c r="E274" s="10">
        <f>SUM(E275:E283)</f>
        <v>900944.80200000026</v>
      </c>
      <c r="F274" s="10">
        <f t="shared" ref="F274" si="68">SUM(F275:F283)</f>
        <v>0</v>
      </c>
      <c r="G274" s="3">
        <v>82436.45</v>
      </c>
      <c r="H274" s="3">
        <v>175233.76300000001</v>
      </c>
      <c r="I274" s="3">
        <v>86670.89</v>
      </c>
      <c r="J274" s="3">
        <v>137754.46</v>
      </c>
      <c r="K274" s="3">
        <v>110545.927</v>
      </c>
      <c r="L274" s="2">
        <v>0</v>
      </c>
      <c r="M274" s="3">
        <v>60273.207000000002</v>
      </c>
      <c r="N274" s="3">
        <v>85139.282999999996</v>
      </c>
      <c r="O274" s="3">
        <v>39821.760999999999</v>
      </c>
      <c r="P274" s="3">
        <v>92076.558999999994</v>
      </c>
      <c r="Q274" s="3">
        <v>30992.502</v>
      </c>
    </row>
    <row r="275" spans="1:17" x14ac:dyDescent="0.3">
      <c r="A275" s="2" t="s">
        <v>69</v>
      </c>
      <c r="B275" s="2">
        <v>0</v>
      </c>
      <c r="C275" s="2">
        <v>0</v>
      </c>
      <c r="D275" s="2">
        <v>0</v>
      </c>
      <c r="E275" s="12">
        <f t="shared" ref="E275:E283" si="69">SUM(G275:Y275)</f>
        <v>0</v>
      </c>
      <c r="F275" s="12">
        <f t="shared" si="60"/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</row>
    <row r="276" spans="1:17" x14ac:dyDescent="0.3">
      <c r="A276" s="2" t="s">
        <v>55</v>
      </c>
      <c r="B276" s="2">
        <v>0</v>
      </c>
      <c r="C276" s="2">
        <v>0</v>
      </c>
      <c r="D276" s="3">
        <v>780634.00199999998</v>
      </c>
      <c r="E276" s="12">
        <f t="shared" si="69"/>
        <v>780634.00200000021</v>
      </c>
      <c r="F276" s="12">
        <f t="shared" si="60"/>
        <v>0</v>
      </c>
      <c r="G276" s="3">
        <v>71428.010999999999</v>
      </c>
      <c r="H276" s="3">
        <v>151833.31299999999</v>
      </c>
      <c r="I276" s="3">
        <v>75096.990999999995</v>
      </c>
      <c r="J276" s="3">
        <v>119358.939</v>
      </c>
      <c r="K276" s="3">
        <v>95783.792000000001</v>
      </c>
      <c r="L276" s="2">
        <v>0</v>
      </c>
      <c r="M276" s="3">
        <v>52224.415000000001</v>
      </c>
      <c r="N276" s="3">
        <v>73769.913</v>
      </c>
      <c r="O276" s="3">
        <v>34504.023000000001</v>
      </c>
      <c r="P276" s="3">
        <v>79780.794999999998</v>
      </c>
      <c r="Q276" s="3">
        <v>26853.81</v>
      </c>
    </row>
    <row r="277" spans="1:17" x14ac:dyDescent="0.3">
      <c r="A277" s="2" t="s">
        <v>56</v>
      </c>
      <c r="B277" s="2">
        <v>0</v>
      </c>
      <c r="C277" s="2">
        <v>0</v>
      </c>
      <c r="D277" s="3">
        <v>99569</v>
      </c>
      <c r="E277" s="12">
        <f t="shared" si="69"/>
        <v>99569</v>
      </c>
      <c r="F277" s="12">
        <f t="shared" si="60"/>
        <v>0</v>
      </c>
      <c r="G277" s="3">
        <v>9110.5640000000003</v>
      </c>
      <c r="H277" s="3">
        <v>19366.169999999998</v>
      </c>
      <c r="I277" s="3">
        <v>9578.5380000000005</v>
      </c>
      <c r="J277" s="3">
        <v>15224.1</v>
      </c>
      <c r="K277" s="3">
        <v>12217.116</v>
      </c>
      <c r="L277" s="2">
        <v>0</v>
      </c>
      <c r="M277" s="3">
        <v>6661.1660000000002</v>
      </c>
      <c r="N277" s="3">
        <v>9409.27</v>
      </c>
      <c r="O277" s="3">
        <v>4400.95</v>
      </c>
      <c r="P277" s="3">
        <v>10175.951999999999</v>
      </c>
      <c r="Q277" s="3">
        <v>3425.174</v>
      </c>
    </row>
    <row r="278" spans="1:17" x14ac:dyDescent="0.3">
      <c r="A278" s="2" t="s">
        <v>71</v>
      </c>
      <c r="B278" s="2">
        <v>0</v>
      </c>
      <c r="C278" s="2">
        <v>0</v>
      </c>
      <c r="D278" s="3">
        <v>3600</v>
      </c>
      <c r="E278" s="12">
        <f t="shared" si="69"/>
        <v>3600</v>
      </c>
      <c r="F278" s="12">
        <f t="shared" si="60"/>
        <v>0</v>
      </c>
      <c r="G278" s="2">
        <v>329.4</v>
      </c>
      <c r="H278" s="2">
        <v>700.2</v>
      </c>
      <c r="I278" s="2">
        <v>346.32</v>
      </c>
      <c r="J278" s="2">
        <v>550.44000000000005</v>
      </c>
      <c r="K278" s="2">
        <v>441.72</v>
      </c>
      <c r="L278" s="2">
        <v>0</v>
      </c>
      <c r="M278" s="2">
        <v>240.84</v>
      </c>
      <c r="N278" s="2">
        <v>340.2</v>
      </c>
      <c r="O278" s="2">
        <v>159.12</v>
      </c>
      <c r="P278" s="2">
        <v>367.92</v>
      </c>
      <c r="Q278" s="2">
        <v>123.84</v>
      </c>
    </row>
    <row r="279" spans="1:17" x14ac:dyDescent="0.3">
      <c r="A279" s="2" t="s">
        <v>115</v>
      </c>
      <c r="B279" s="2">
        <v>0</v>
      </c>
      <c r="C279" s="2">
        <v>0</v>
      </c>
      <c r="D279" s="2">
        <v>0</v>
      </c>
      <c r="E279" s="12">
        <f t="shared" si="69"/>
        <v>0</v>
      </c>
      <c r="F279" s="12">
        <f t="shared" si="60"/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</row>
    <row r="280" spans="1:17" x14ac:dyDescent="0.3">
      <c r="A280" s="2" t="s">
        <v>65</v>
      </c>
      <c r="B280" s="2">
        <v>0</v>
      </c>
      <c r="C280" s="2">
        <v>0</v>
      </c>
      <c r="D280" s="3">
        <v>17141.8</v>
      </c>
      <c r="E280" s="12">
        <f t="shared" si="69"/>
        <v>17141.8</v>
      </c>
      <c r="F280" s="12">
        <f t="shared" si="60"/>
        <v>0</v>
      </c>
      <c r="G280" s="3">
        <v>1568.4749999999999</v>
      </c>
      <c r="H280" s="3">
        <v>3334.08</v>
      </c>
      <c r="I280" s="3">
        <v>1649.0409999999999</v>
      </c>
      <c r="J280" s="3">
        <v>2620.9810000000002</v>
      </c>
      <c r="K280" s="3">
        <v>2103.299</v>
      </c>
      <c r="L280" s="2">
        <v>0</v>
      </c>
      <c r="M280" s="3">
        <v>1146.7860000000001</v>
      </c>
      <c r="N280" s="3">
        <v>1619.9</v>
      </c>
      <c r="O280" s="2">
        <v>757.66800000000001</v>
      </c>
      <c r="P280" s="3">
        <v>1751.8920000000001</v>
      </c>
      <c r="Q280" s="2">
        <v>589.678</v>
      </c>
    </row>
    <row r="281" spans="1:17" x14ac:dyDescent="0.3">
      <c r="A281" s="2" t="s">
        <v>67</v>
      </c>
      <c r="B281" s="2">
        <v>0</v>
      </c>
      <c r="C281" s="2">
        <v>0</v>
      </c>
      <c r="D281" s="2">
        <v>0</v>
      </c>
      <c r="E281" s="12">
        <f t="shared" si="69"/>
        <v>0</v>
      </c>
      <c r="F281" s="12">
        <f t="shared" si="60"/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</row>
    <row r="282" spans="1:17" x14ac:dyDescent="0.3">
      <c r="A282" s="2" t="s">
        <v>72</v>
      </c>
      <c r="B282" s="2">
        <v>0</v>
      </c>
      <c r="C282" s="2">
        <v>0</v>
      </c>
      <c r="D282" s="2">
        <v>0</v>
      </c>
      <c r="E282" s="12">
        <f t="shared" si="69"/>
        <v>0</v>
      </c>
      <c r="F282" s="12">
        <f t="shared" si="60"/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</row>
    <row r="283" spans="1:17" x14ac:dyDescent="0.3">
      <c r="A283" s="2" t="s">
        <v>58</v>
      </c>
      <c r="B283" s="2">
        <v>0</v>
      </c>
      <c r="C283" s="2">
        <v>0</v>
      </c>
      <c r="D283" s="2">
        <v>0</v>
      </c>
      <c r="E283" s="12">
        <f t="shared" si="69"/>
        <v>0</v>
      </c>
      <c r="F283" s="12">
        <f t="shared" si="60"/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</row>
    <row r="284" spans="1:17" x14ac:dyDescent="0.3">
      <c r="E284" s="24"/>
      <c r="F284" s="12">
        <f t="shared" si="60"/>
        <v>0</v>
      </c>
    </row>
    <row r="285" spans="1:17" x14ac:dyDescent="0.3">
      <c r="A285" s="2" t="s">
        <v>116</v>
      </c>
      <c r="B285" s="2">
        <v>0</v>
      </c>
      <c r="C285" s="2">
        <v>0</v>
      </c>
      <c r="D285" s="2">
        <v>0</v>
      </c>
      <c r="E285" s="10">
        <f>SUM(E286:E288)</f>
        <v>0</v>
      </c>
      <c r="F285" s="10">
        <f t="shared" ref="F285" si="70">SUM(F286:F288)</f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</row>
    <row r="286" spans="1:17" x14ac:dyDescent="0.3">
      <c r="A286" s="2" t="s">
        <v>41</v>
      </c>
      <c r="B286" s="2">
        <v>0</v>
      </c>
      <c r="C286" s="2">
        <v>0</v>
      </c>
      <c r="D286" s="2">
        <v>0</v>
      </c>
      <c r="E286" s="12">
        <f>SUM(G286:Y286)</f>
        <v>0</v>
      </c>
      <c r="F286" s="12">
        <f t="shared" si="60"/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</row>
    <row r="287" spans="1:17" x14ac:dyDescent="0.3">
      <c r="A287" s="2" t="s">
        <v>65</v>
      </c>
      <c r="B287" s="2">
        <v>0</v>
      </c>
      <c r="C287" s="2">
        <v>0</v>
      </c>
      <c r="D287" s="2">
        <v>0</v>
      </c>
      <c r="E287" s="12">
        <f>SUM(G287:Y287)</f>
        <v>0</v>
      </c>
      <c r="F287" s="12">
        <f t="shared" si="60"/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</row>
    <row r="288" spans="1:17" x14ac:dyDescent="0.3">
      <c r="A288" s="2" t="s">
        <v>71</v>
      </c>
      <c r="B288" s="2">
        <v>0</v>
      </c>
      <c r="C288" s="2">
        <v>0</v>
      </c>
      <c r="D288" s="2">
        <v>0</v>
      </c>
      <c r="E288" s="12">
        <f>SUM(G288:Y288)</f>
        <v>0</v>
      </c>
      <c r="F288" s="12">
        <f t="shared" si="60"/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</row>
    <row r="289" spans="1:17" x14ac:dyDescent="0.3">
      <c r="A289" s="2" t="s">
        <v>117</v>
      </c>
      <c r="B289" s="2">
        <v>0</v>
      </c>
      <c r="C289" s="2">
        <v>0</v>
      </c>
      <c r="D289" s="2">
        <v>0</v>
      </c>
      <c r="E289" s="30">
        <f>SUM(G289:Y289)</f>
        <v>0</v>
      </c>
      <c r="F289" s="12">
        <f t="shared" si="60"/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</row>
    <row r="290" spans="1:17" x14ac:dyDescent="0.3">
      <c r="E290" s="24"/>
      <c r="F290" s="12">
        <f t="shared" si="60"/>
        <v>0</v>
      </c>
    </row>
    <row r="291" spans="1:17" x14ac:dyDescent="0.3">
      <c r="E291" s="24"/>
      <c r="F291" s="12">
        <f t="shared" si="60"/>
        <v>0</v>
      </c>
    </row>
    <row r="292" spans="1:17" x14ac:dyDescent="0.3">
      <c r="A292" s="2" t="s">
        <v>118</v>
      </c>
      <c r="B292" s="2">
        <v>0</v>
      </c>
      <c r="C292" s="2">
        <v>0</v>
      </c>
      <c r="D292" s="3">
        <v>11913645.913000001</v>
      </c>
      <c r="E292" s="19">
        <f>E294+E311</f>
        <v>11913645.913000001</v>
      </c>
      <c r="F292" s="19">
        <f t="shared" ref="F292" si="71">F294+F311</f>
        <v>0</v>
      </c>
      <c r="G292" s="3">
        <v>1147122.719</v>
      </c>
      <c r="H292" s="3">
        <v>1393087.5549999999</v>
      </c>
      <c r="I292" s="3">
        <v>1168448.6580000001</v>
      </c>
      <c r="J292" s="3">
        <v>1250497.7949999999</v>
      </c>
      <c r="K292" s="3">
        <v>1295708.0379999999</v>
      </c>
      <c r="L292" s="2">
        <v>0</v>
      </c>
      <c r="M292" s="3">
        <v>1156879.504</v>
      </c>
      <c r="N292" s="3">
        <v>1275061.4029999999</v>
      </c>
      <c r="O292" s="3">
        <v>1048995.459</v>
      </c>
      <c r="P292" s="3">
        <v>1520644.027</v>
      </c>
      <c r="Q292" s="3">
        <v>657200.755</v>
      </c>
    </row>
    <row r="293" spans="1:17" x14ac:dyDescent="0.3">
      <c r="E293" s="16"/>
      <c r="F293" s="12">
        <f t="shared" si="60"/>
        <v>0</v>
      </c>
    </row>
    <row r="294" spans="1:17" x14ac:dyDescent="0.3">
      <c r="A294" s="2" t="s">
        <v>119</v>
      </c>
      <c r="B294" s="2">
        <v>0</v>
      </c>
      <c r="C294" s="2">
        <v>0</v>
      </c>
      <c r="D294" s="3">
        <v>858352.99399999995</v>
      </c>
      <c r="E294" s="25">
        <f>E297+E307+E295+E309</f>
        <v>858352.99400000006</v>
      </c>
      <c r="F294" s="25">
        <f t="shared" ref="F294" si="72">F297+F307+F295+F309</f>
        <v>0</v>
      </c>
      <c r="G294" s="3">
        <v>88079.849000000002</v>
      </c>
      <c r="H294" s="3">
        <v>163535.30799999999</v>
      </c>
      <c r="I294" s="3">
        <v>44295.097999999998</v>
      </c>
      <c r="J294" s="3">
        <v>69813.103000000003</v>
      </c>
      <c r="K294" s="3">
        <v>56221.502</v>
      </c>
      <c r="L294" s="2">
        <v>0</v>
      </c>
      <c r="M294" s="3">
        <v>115108.545</v>
      </c>
      <c r="N294" s="3">
        <v>127780.008</v>
      </c>
      <c r="O294" s="3">
        <v>110742.342</v>
      </c>
      <c r="P294" s="3">
        <v>54795.415999999997</v>
      </c>
      <c r="Q294" s="3">
        <v>27981.823</v>
      </c>
    </row>
    <row r="295" spans="1:17" x14ac:dyDescent="0.3">
      <c r="A295" s="2" t="s">
        <v>120</v>
      </c>
      <c r="B295" s="2">
        <v>0</v>
      </c>
      <c r="C295" s="2">
        <v>0</v>
      </c>
      <c r="D295" s="3">
        <v>408300</v>
      </c>
      <c r="E295" s="28">
        <f>SUM(G295:Y295)</f>
        <v>408300</v>
      </c>
      <c r="F295" s="28">
        <f t="shared" si="60"/>
        <v>0</v>
      </c>
      <c r="G295" s="3">
        <v>46900</v>
      </c>
      <c r="H295" s="3">
        <v>76000</v>
      </c>
      <c r="I295" s="3">
        <v>1000</v>
      </c>
      <c r="J295" s="3">
        <v>1000</v>
      </c>
      <c r="K295" s="3">
        <v>1000</v>
      </c>
      <c r="L295" s="2">
        <v>0</v>
      </c>
      <c r="M295" s="3">
        <v>85000</v>
      </c>
      <c r="N295" s="3">
        <v>85250</v>
      </c>
      <c r="O295" s="3">
        <v>90850</v>
      </c>
      <c r="P295" s="3">
        <v>8800</v>
      </c>
      <c r="Q295" s="3">
        <v>12500</v>
      </c>
    </row>
    <row r="296" spans="1:17" x14ac:dyDescent="0.3">
      <c r="E296" s="16"/>
      <c r="F296" s="12">
        <f t="shared" si="60"/>
        <v>0</v>
      </c>
    </row>
    <row r="297" spans="1:17" x14ac:dyDescent="0.3">
      <c r="A297" s="2" t="s">
        <v>121</v>
      </c>
      <c r="B297" s="2">
        <v>0</v>
      </c>
      <c r="C297" s="2">
        <v>0</v>
      </c>
      <c r="D297" s="3">
        <v>450052.99400000001</v>
      </c>
      <c r="E297" s="10">
        <f>SUM(E298:E305)</f>
        <v>450052.99400000006</v>
      </c>
      <c r="F297" s="10">
        <f t="shared" ref="F297" si="73">SUM(F298:F305)</f>
        <v>0</v>
      </c>
      <c r="G297" s="3">
        <v>41179.849000000002</v>
      </c>
      <c r="H297" s="3">
        <v>87535.308000000005</v>
      </c>
      <c r="I297" s="3">
        <v>43295.097999999998</v>
      </c>
      <c r="J297" s="3">
        <v>68813.103000000003</v>
      </c>
      <c r="K297" s="3">
        <v>55221.502</v>
      </c>
      <c r="L297" s="2">
        <v>0</v>
      </c>
      <c r="M297" s="3">
        <v>30108.544999999998</v>
      </c>
      <c r="N297" s="3">
        <v>42530.008000000002</v>
      </c>
      <c r="O297" s="3">
        <v>19892.342000000001</v>
      </c>
      <c r="P297" s="3">
        <v>45995.415999999997</v>
      </c>
      <c r="Q297" s="3">
        <v>15481.823</v>
      </c>
    </row>
    <row r="298" spans="1:17" x14ac:dyDescent="0.3">
      <c r="A298" s="2" t="s">
        <v>55</v>
      </c>
      <c r="B298" s="2">
        <v>0</v>
      </c>
      <c r="C298" s="2">
        <v>0</v>
      </c>
      <c r="D298" s="3">
        <v>108541.999</v>
      </c>
      <c r="E298" s="12">
        <f t="shared" ref="E298:E305" si="74">SUM(G298:Y298)</f>
        <v>108541.999</v>
      </c>
      <c r="F298" s="12">
        <f t="shared" si="60"/>
        <v>0</v>
      </c>
      <c r="G298" s="3">
        <v>9931.5930000000008</v>
      </c>
      <c r="H298" s="3">
        <v>21111.419000000002</v>
      </c>
      <c r="I298" s="3">
        <v>10441.74</v>
      </c>
      <c r="J298" s="3">
        <v>16596.072</v>
      </c>
      <c r="K298" s="3">
        <v>13318.102999999999</v>
      </c>
      <c r="L298" s="2">
        <v>0</v>
      </c>
      <c r="M298" s="3">
        <v>7261.46</v>
      </c>
      <c r="N298" s="3">
        <v>10257.218999999999</v>
      </c>
      <c r="O298" s="3">
        <v>4797.5559999999996</v>
      </c>
      <c r="P298" s="3">
        <v>11092.992</v>
      </c>
      <c r="Q298" s="3">
        <v>3733.8449999999998</v>
      </c>
    </row>
    <row r="299" spans="1:17" x14ac:dyDescent="0.3">
      <c r="A299" s="2" t="s">
        <v>56</v>
      </c>
      <c r="B299" s="2">
        <v>0</v>
      </c>
      <c r="C299" s="2">
        <v>0</v>
      </c>
      <c r="D299" s="3">
        <v>2805.998</v>
      </c>
      <c r="E299" s="12">
        <f t="shared" si="74"/>
        <v>2805.998</v>
      </c>
      <c r="F299" s="12">
        <f t="shared" si="60"/>
        <v>0</v>
      </c>
      <c r="G299" s="2">
        <v>256.74900000000002</v>
      </c>
      <c r="H299" s="2">
        <v>545.76700000000005</v>
      </c>
      <c r="I299" s="2">
        <v>269.93700000000001</v>
      </c>
      <c r="J299" s="2">
        <v>429.03699999999998</v>
      </c>
      <c r="K299" s="2">
        <v>344.29599999999999</v>
      </c>
      <c r="L299" s="2">
        <v>0</v>
      </c>
      <c r="M299" s="2">
        <v>187.721</v>
      </c>
      <c r="N299" s="2">
        <v>265.16699999999997</v>
      </c>
      <c r="O299" s="2">
        <v>124.02500000000001</v>
      </c>
      <c r="P299" s="2">
        <v>286.77300000000002</v>
      </c>
      <c r="Q299" s="2">
        <v>96.525999999999996</v>
      </c>
    </row>
    <row r="300" spans="1:17" x14ac:dyDescent="0.3">
      <c r="A300" s="2" t="s">
        <v>71</v>
      </c>
      <c r="B300" s="2">
        <v>0</v>
      </c>
      <c r="C300" s="2">
        <v>0</v>
      </c>
      <c r="D300" s="2">
        <v>0</v>
      </c>
      <c r="E300" s="12">
        <f t="shared" si="74"/>
        <v>0</v>
      </c>
      <c r="F300" s="12">
        <f t="shared" si="60"/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</row>
    <row r="301" spans="1:17" x14ac:dyDescent="0.3">
      <c r="A301" s="2" t="s">
        <v>65</v>
      </c>
      <c r="B301" s="2">
        <v>0</v>
      </c>
      <c r="C301" s="2">
        <v>0</v>
      </c>
      <c r="D301" s="3">
        <v>1304.9970000000001</v>
      </c>
      <c r="E301" s="12">
        <f t="shared" si="74"/>
        <v>1304.9970000000001</v>
      </c>
      <c r="F301" s="12">
        <f t="shared" si="60"/>
        <v>0</v>
      </c>
      <c r="G301" s="2">
        <v>119.407</v>
      </c>
      <c r="H301" s="2">
        <v>253.822</v>
      </c>
      <c r="I301" s="2">
        <v>125.541</v>
      </c>
      <c r="J301" s="2">
        <v>199.53399999999999</v>
      </c>
      <c r="K301" s="2">
        <v>160.12299999999999</v>
      </c>
      <c r="L301" s="2">
        <v>0</v>
      </c>
      <c r="M301" s="2">
        <v>87.304000000000002</v>
      </c>
      <c r="N301" s="2">
        <v>123.322</v>
      </c>
      <c r="O301" s="2">
        <v>57.680999999999997</v>
      </c>
      <c r="P301" s="2">
        <v>133.37100000000001</v>
      </c>
      <c r="Q301" s="2">
        <v>44.892000000000003</v>
      </c>
    </row>
    <row r="302" spans="1:17" x14ac:dyDescent="0.3">
      <c r="A302" s="2" t="s">
        <v>80</v>
      </c>
      <c r="B302" s="2">
        <v>0</v>
      </c>
      <c r="C302" s="2">
        <v>0</v>
      </c>
      <c r="D302" s="2">
        <v>0</v>
      </c>
      <c r="E302" s="12">
        <f t="shared" si="74"/>
        <v>0</v>
      </c>
      <c r="F302" s="12">
        <f t="shared" si="60"/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</row>
    <row r="303" spans="1:17" x14ac:dyDescent="0.3">
      <c r="A303" s="2" t="s">
        <v>67</v>
      </c>
      <c r="B303" s="2">
        <v>0</v>
      </c>
      <c r="C303" s="2">
        <v>0</v>
      </c>
      <c r="D303" s="3">
        <v>337400</v>
      </c>
      <c r="E303" s="12">
        <f t="shared" si="74"/>
        <v>337400.00000000006</v>
      </c>
      <c r="F303" s="12">
        <f t="shared" si="60"/>
        <v>0</v>
      </c>
      <c r="G303" s="3">
        <v>30872.1</v>
      </c>
      <c r="H303" s="3">
        <v>65624.3</v>
      </c>
      <c r="I303" s="3">
        <v>32457.88</v>
      </c>
      <c r="J303" s="3">
        <v>51588.46</v>
      </c>
      <c r="K303" s="3">
        <v>41398.980000000003</v>
      </c>
      <c r="L303" s="2">
        <v>0</v>
      </c>
      <c r="M303" s="3">
        <v>22572.06</v>
      </c>
      <c r="N303" s="3">
        <v>31884.3</v>
      </c>
      <c r="O303" s="3">
        <v>14913.08</v>
      </c>
      <c r="P303" s="3">
        <v>34482.28</v>
      </c>
      <c r="Q303" s="3">
        <v>11606.56</v>
      </c>
    </row>
    <row r="304" spans="1:17" x14ac:dyDescent="0.3">
      <c r="A304" s="2" t="s">
        <v>69</v>
      </c>
      <c r="B304" s="2">
        <v>0</v>
      </c>
      <c r="C304" s="2">
        <v>0</v>
      </c>
      <c r="D304" s="2">
        <v>0</v>
      </c>
      <c r="E304" s="12">
        <f t="shared" si="74"/>
        <v>0</v>
      </c>
      <c r="F304" s="12">
        <f t="shared" si="60"/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</row>
    <row r="305" spans="1:17" x14ac:dyDescent="0.3">
      <c r="A305" s="2" t="s">
        <v>58</v>
      </c>
      <c r="B305" s="2">
        <v>0</v>
      </c>
      <c r="C305" s="2">
        <v>0</v>
      </c>
      <c r="D305" s="2">
        <v>0</v>
      </c>
      <c r="E305" s="12">
        <f t="shared" si="74"/>
        <v>0</v>
      </c>
      <c r="F305" s="12">
        <f t="shared" si="60"/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</row>
    <row r="306" spans="1:17" x14ac:dyDescent="0.3">
      <c r="E306" s="24"/>
      <c r="F306" s="12">
        <f t="shared" ref="F306:F369" si="75">D306-E306</f>
        <v>0</v>
      </c>
    </row>
    <row r="307" spans="1:17" x14ac:dyDescent="0.3">
      <c r="A307" s="2" t="s">
        <v>122</v>
      </c>
      <c r="B307" s="2">
        <v>0</v>
      </c>
      <c r="C307" s="2">
        <v>0</v>
      </c>
      <c r="D307" s="2">
        <v>0</v>
      </c>
      <c r="E307" s="10">
        <f>SUM(E308:E308)</f>
        <v>0</v>
      </c>
      <c r="F307" s="10">
        <f t="shared" ref="F307" si="76">SUM(F308:F308)</f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</row>
    <row r="308" spans="1:17" x14ac:dyDescent="0.3">
      <c r="A308" s="2" t="s">
        <v>71</v>
      </c>
      <c r="B308" s="2">
        <v>0</v>
      </c>
      <c r="C308" s="2">
        <v>0</v>
      </c>
      <c r="D308" s="2">
        <v>0</v>
      </c>
      <c r="E308" s="12">
        <f>SUM(G308:Y308)</f>
        <v>0</v>
      </c>
      <c r="F308" s="12">
        <f t="shared" si="75"/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</row>
    <row r="309" spans="1:17" x14ac:dyDescent="0.3">
      <c r="A309" s="2" t="s">
        <v>123</v>
      </c>
      <c r="B309" s="2">
        <v>0</v>
      </c>
      <c r="C309" s="2">
        <v>0</v>
      </c>
      <c r="D309" s="2">
        <v>0</v>
      </c>
      <c r="E309" s="30">
        <f>SUM(G309:Y309)</f>
        <v>0</v>
      </c>
      <c r="F309" s="12">
        <f t="shared" si="75"/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</row>
    <row r="310" spans="1:17" x14ac:dyDescent="0.3">
      <c r="E310" s="24"/>
      <c r="F310" s="12">
        <f t="shared" si="75"/>
        <v>0</v>
      </c>
    </row>
    <row r="311" spans="1:17" x14ac:dyDescent="0.3">
      <c r="A311" s="2" t="s">
        <v>124</v>
      </c>
      <c r="B311" s="2">
        <v>0</v>
      </c>
      <c r="C311" s="2">
        <v>0</v>
      </c>
      <c r="D311" s="3">
        <v>11055292.919</v>
      </c>
      <c r="E311" s="25">
        <f>E314+E324+E326+E312</f>
        <v>11055292.919</v>
      </c>
      <c r="F311" s="25">
        <f t="shared" ref="F311" si="77">F314+F324+F326+F312</f>
        <v>0</v>
      </c>
      <c r="G311" s="3">
        <v>1059042.8700000001</v>
      </c>
      <c r="H311" s="3">
        <v>1229552.247</v>
      </c>
      <c r="I311" s="3">
        <v>1124153.56</v>
      </c>
      <c r="J311" s="3">
        <v>1180684.692</v>
      </c>
      <c r="K311" s="3">
        <v>1239486.5360000001</v>
      </c>
      <c r="L311" s="2">
        <v>0</v>
      </c>
      <c r="M311" s="3">
        <v>1041770.959</v>
      </c>
      <c r="N311" s="3">
        <v>1147281.395</v>
      </c>
      <c r="O311" s="3">
        <v>938253.11699999997</v>
      </c>
      <c r="P311" s="3">
        <v>1465848.611</v>
      </c>
      <c r="Q311" s="3">
        <v>629218.93200000003</v>
      </c>
    </row>
    <row r="312" spans="1:17" x14ac:dyDescent="0.3">
      <c r="A312" s="2" t="s">
        <v>125</v>
      </c>
      <c r="B312" s="2">
        <v>0</v>
      </c>
      <c r="C312" s="2">
        <v>0</v>
      </c>
      <c r="D312" s="3">
        <v>8411754.5600000005</v>
      </c>
      <c r="E312" s="28">
        <f>SUM(G312:Y312)</f>
        <v>8411754.5599999987</v>
      </c>
      <c r="F312" s="28">
        <f t="shared" si="75"/>
        <v>0</v>
      </c>
      <c r="G312" s="3">
        <v>854127.84</v>
      </c>
      <c r="H312" s="3">
        <v>793967.84</v>
      </c>
      <c r="I312" s="3">
        <v>908712.84</v>
      </c>
      <c r="J312" s="3">
        <v>838263.84</v>
      </c>
      <c r="K312" s="3">
        <v>964698.84</v>
      </c>
      <c r="L312" s="2">
        <v>0</v>
      </c>
      <c r="M312" s="3">
        <v>891947.84</v>
      </c>
      <c r="N312" s="3">
        <v>935647.84</v>
      </c>
      <c r="O312" s="3">
        <v>839266.84</v>
      </c>
      <c r="P312" s="3">
        <v>1236970.8400000001</v>
      </c>
      <c r="Q312" s="3">
        <v>148150</v>
      </c>
    </row>
    <row r="313" spans="1:17" x14ac:dyDescent="0.3">
      <c r="E313" s="24"/>
      <c r="F313" s="12">
        <f t="shared" si="75"/>
        <v>0</v>
      </c>
    </row>
    <row r="314" spans="1:17" x14ac:dyDescent="0.3">
      <c r="A314" s="2" t="s">
        <v>126</v>
      </c>
      <c r="B314" s="2">
        <v>0</v>
      </c>
      <c r="C314" s="2">
        <v>0</v>
      </c>
      <c r="D314" s="3">
        <v>2239508.5189999999</v>
      </c>
      <c r="E314" s="10">
        <f>SUM(E315:E322)</f>
        <v>2239508.5190000003</v>
      </c>
      <c r="F314" s="10">
        <f t="shared" ref="F314" si="78">SUM(F315:F322)</f>
        <v>0</v>
      </c>
      <c r="G314" s="3">
        <v>204915.03</v>
      </c>
      <c r="H314" s="3">
        <v>435584.40700000001</v>
      </c>
      <c r="I314" s="3">
        <v>215440.72</v>
      </c>
      <c r="J314" s="3">
        <v>342420.85200000001</v>
      </c>
      <c r="K314" s="3">
        <v>274787.696</v>
      </c>
      <c r="L314" s="2">
        <v>0</v>
      </c>
      <c r="M314" s="3">
        <v>149823.11900000001</v>
      </c>
      <c r="N314" s="3">
        <v>211633.55499999999</v>
      </c>
      <c r="O314" s="3">
        <v>98986.277000000002</v>
      </c>
      <c r="P314" s="3">
        <v>228877.77100000001</v>
      </c>
      <c r="Q314" s="3">
        <v>77039.092000000004</v>
      </c>
    </row>
    <row r="315" spans="1:17" x14ac:dyDescent="0.3">
      <c r="A315" s="2" t="s">
        <v>65</v>
      </c>
      <c r="B315" s="2">
        <v>0</v>
      </c>
      <c r="C315" s="2">
        <v>0</v>
      </c>
      <c r="D315" s="3">
        <v>5244.52</v>
      </c>
      <c r="E315" s="12">
        <f t="shared" ref="E315:E322" si="79">SUM(G315:Y315)</f>
        <v>5244.52</v>
      </c>
      <c r="F315" s="12">
        <f t="shared" si="75"/>
        <v>0</v>
      </c>
      <c r="G315" s="2">
        <v>479.87400000000002</v>
      </c>
      <c r="H315" s="3">
        <v>1020.059</v>
      </c>
      <c r="I315" s="2">
        <v>504.52300000000002</v>
      </c>
      <c r="J315" s="2">
        <v>801.88699999999994</v>
      </c>
      <c r="K315" s="2">
        <v>643.50300000000004</v>
      </c>
      <c r="L315" s="2">
        <v>0</v>
      </c>
      <c r="M315" s="2">
        <v>350.858</v>
      </c>
      <c r="N315" s="2">
        <v>495.60700000000003</v>
      </c>
      <c r="O315" s="2">
        <v>231.80799999999999</v>
      </c>
      <c r="P315" s="2">
        <v>535.99</v>
      </c>
      <c r="Q315" s="2">
        <v>180.411</v>
      </c>
    </row>
    <row r="316" spans="1:17" x14ac:dyDescent="0.3">
      <c r="A316" s="2" t="s">
        <v>72</v>
      </c>
      <c r="B316" s="2">
        <v>0</v>
      </c>
      <c r="C316" s="2">
        <v>0</v>
      </c>
      <c r="D316" s="2">
        <v>0</v>
      </c>
      <c r="E316" s="12">
        <f t="shared" si="79"/>
        <v>0</v>
      </c>
      <c r="F316" s="12">
        <f t="shared" si="75"/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</row>
    <row r="317" spans="1:17" x14ac:dyDescent="0.3">
      <c r="A317" s="2" t="s">
        <v>55</v>
      </c>
      <c r="B317" s="2">
        <v>0</v>
      </c>
      <c r="C317" s="2">
        <v>0</v>
      </c>
      <c r="D317" s="3">
        <v>372046.99900000001</v>
      </c>
      <c r="E317" s="12">
        <f t="shared" si="79"/>
        <v>372046.99900000001</v>
      </c>
      <c r="F317" s="12">
        <f t="shared" si="75"/>
        <v>0</v>
      </c>
      <c r="G317" s="3">
        <v>34042.300999999999</v>
      </c>
      <c r="H317" s="3">
        <v>72363.141000000003</v>
      </c>
      <c r="I317" s="3">
        <v>35790.921000000002</v>
      </c>
      <c r="J317" s="3">
        <v>56885.985999999997</v>
      </c>
      <c r="K317" s="3">
        <v>45650.167000000001</v>
      </c>
      <c r="L317" s="2">
        <v>0</v>
      </c>
      <c r="M317" s="3">
        <v>24889.944</v>
      </c>
      <c r="N317" s="3">
        <v>35158.442000000003</v>
      </c>
      <c r="O317" s="3">
        <v>16444.476999999999</v>
      </c>
      <c r="P317" s="3">
        <v>38023.203000000001</v>
      </c>
      <c r="Q317" s="3">
        <v>12798.416999999999</v>
      </c>
    </row>
    <row r="318" spans="1:17" x14ac:dyDescent="0.3">
      <c r="A318" s="2" t="s">
        <v>56</v>
      </c>
      <c r="B318" s="2">
        <v>0</v>
      </c>
      <c r="C318" s="2">
        <v>0</v>
      </c>
      <c r="D318" s="3">
        <v>7353.0010000000002</v>
      </c>
      <c r="E318" s="12">
        <f t="shared" si="79"/>
        <v>7353.0010000000002</v>
      </c>
      <c r="F318" s="12">
        <f t="shared" si="75"/>
        <v>0</v>
      </c>
      <c r="G318" s="2">
        <v>672.79899999999998</v>
      </c>
      <c r="H318" s="3">
        <v>1430.1590000000001</v>
      </c>
      <c r="I318" s="2">
        <v>707.35900000000004</v>
      </c>
      <c r="J318" s="3">
        <v>1124.2739999999999</v>
      </c>
      <c r="K318" s="2">
        <v>902.21299999999997</v>
      </c>
      <c r="L318" s="2">
        <v>0</v>
      </c>
      <c r="M318" s="2">
        <v>491.916</v>
      </c>
      <c r="N318" s="2">
        <v>694.85799999999995</v>
      </c>
      <c r="O318" s="2">
        <v>325.00299999999999</v>
      </c>
      <c r="P318" s="2">
        <v>751.47699999999998</v>
      </c>
      <c r="Q318" s="2">
        <v>252.94300000000001</v>
      </c>
    </row>
    <row r="319" spans="1:17" x14ac:dyDescent="0.3">
      <c r="A319" s="2" t="s">
        <v>71</v>
      </c>
      <c r="B319" s="2">
        <v>0</v>
      </c>
      <c r="C319" s="2">
        <v>0</v>
      </c>
      <c r="D319" s="3">
        <v>1833965.9979999999</v>
      </c>
      <c r="E319" s="12">
        <f t="shared" si="79"/>
        <v>1833965.9979999999</v>
      </c>
      <c r="F319" s="12">
        <f t="shared" si="75"/>
        <v>0</v>
      </c>
      <c r="G319" s="3">
        <v>167807.889</v>
      </c>
      <c r="H319" s="3">
        <v>356706.38699999999</v>
      </c>
      <c r="I319" s="3">
        <v>176427.52900000001</v>
      </c>
      <c r="J319" s="3">
        <v>280413.40100000001</v>
      </c>
      <c r="K319" s="3">
        <v>225027.628</v>
      </c>
      <c r="L319" s="2">
        <v>0</v>
      </c>
      <c r="M319" s="3">
        <v>122692.325</v>
      </c>
      <c r="N319" s="3">
        <v>173309.78700000001</v>
      </c>
      <c r="O319" s="3">
        <v>81061.297000000006</v>
      </c>
      <c r="P319" s="3">
        <v>187431.32500000001</v>
      </c>
      <c r="Q319" s="3">
        <v>63088.43</v>
      </c>
    </row>
    <row r="320" spans="1:17" x14ac:dyDescent="0.3">
      <c r="A320" s="2" t="s">
        <v>80</v>
      </c>
      <c r="B320" s="2">
        <v>0</v>
      </c>
      <c r="C320" s="2">
        <v>0</v>
      </c>
      <c r="D320" s="2">
        <v>0</v>
      </c>
      <c r="E320" s="12">
        <f t="shared" si="79"/>
        <v>0</v>
      </c>
      <c r="F320" s="12">
        <f t="shared" si="75"/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</row>
    <row r="321" spans="1:17" x14ac:dyDescent="0.3">
      <c r="A321" s="2" t="s">
        <v>67</v>
      </c>
      <c r="B321" s="2">
        <v>0</v>
      </c>
      <c r="C321" s="2">
        <v>0</v>
      </c>
      <c r="D321" s="3">
        <v>20898.001</v>
      </c>
      <c r="E321" s="12">
        <f t="shared" si="79"/>
        <v>20898.001</v>
      </c>
      <c r="F321" s="12">
        <f t="shared" si="75"/>
        <v>0</v>
      </c>
      <c r="G321" s="3">
        <v>1912.1669999999999</v>
      </c>
      <c r="H321" s="3">
        <v>4064.6610000000001</v>
      </c>
      <c r="I321" s="3">
        <v>2010.3879999999999</v>
      </c>
      <c r="J321" s="3">
        <v>3195.3040000000001</v>
      </c>
      <c r="K321" s="3">
        <v>2564.1849999999999</v>
      </c>
      <c r="L321" s="2">
        <v>0</v>
      </c>
      <c r="M321" s="3">
        <v>1398.076</v>
      </c>
      <c r="N321" s="3">
        <v>1974.8610000000001</v>
      </c>
      <c r="O321" s="2">
        <v>923.69200000000001</v>
      </c>
      <c r="P321" s="3">
        <v>2135.7759999999998</v>
      </c>
      <c r="Q321" s="2">
        <v>718.89099999999996</v>
      </c>
    </row>
    <row r="322" spans="1:17" x14ac:dyDescent="0.3">
      <c r="A322" s="2" t="s">
        <v>69</v>
      </c>
      <c r="B322" s="2">
        <v>0</v>
      </c>
      <c r="C322" s="2">
        <v>0</v>
      </c>
      <c r="D322" s="2">
        <v>0</v>
      </c>
      <c r="E322" s="12">
        <f t="shared" si="79"/>
        <v>0</v>
      </c>
      <c r="F322" s="12">
        <f t="shared" si="75"/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</row>
    <row r="323" spans="1:17" x14ac:dyDescent="0.3">
      <c r="E323" s="24"/>
      <c r="F323" s="12">
        <f t="shared" si="75"/>
        <v>0</v>
      </c>
    </row>
    <row r="324" spans="1:17" x14ac:dyDescent="0.3">
      <c r="A324" s="2" t="s">
        <v>127</v>
      </c>
      <c r="B324" s="2">
        <v>0</v>
      </c>
      <c r="C324" s="2">
        <v>0</v>
      </c>
      <c r="D324" s="2">
        <v>0</v>
      </c>
      <c r="E324" s="10">
        <f>E325</f>
        <v>0</v>
      </c>
      <c r="F324" s="10">
        <f t="shared" ref="F324" si="80">F325</f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</row>
    <row r="325" spans="1:17" x14ac:dyDescent="0.3">
      <c r="A325" s="2" t="s">
        <v>71</v>
      </c>
      <c r="B325" s="2">
        <v>0</v>
      </c>
      <c r="C325" s="2">
        <v>0</v>
      </c>
      <c r="D325" s="2">
        <v>0</v>
      </c>
      <c r="E325" s="12">
        <f>SUM(G325:Y325)</f>
        <v>0</v>
      </c>
      <c r="F325" s="12">
        <f t="shared" si="75"/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</row>
    <row r="326" spans="1:17" x14ac:dyDescent="0.3">
      <c r="A326" s="2" t="s">
        <v>128</v>
      </c>
      <c r="B326" s="2">
        <v>0</v>
      </c>
      <c r="C326" s="2">
        <v>0</v>
      </c>
      <c r="D326" s="3">
        <v>404029.84</v>
      </c>
      <c r="E326" s="30">
        <f>SUM(G326:Y326)</f>
        <v>404029.84</v>
      </c>
      <c r="F326" s="12">
        <f t="shared" si="75"/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3">
        <v>404029.84</v>
      </c>
    </row>
    <row r="327" spans="1:17" x14ac:dyDescent="0.3">
      <c r="E327" s="24"/>
      <c r="F327" s="12">
        <f t="shared" si="75"/>
        <v>0</v>
      </c>
    </row>
    <row r="328" spans="1:17" x14ac:dyDescent="0.3">
      <c r="A328" s="2" t="s">
        <v>129</v>
      </c>
      <c r="B328" s="2">
        <v>0</v>
      </c>
      <c r="C328" s="2">
        <v>0</v>
      </c>
      <c r="D328" s="3">
        <v>12922534.715</v>
      </c>
      <c r="E328" s="19">
        <f>E292+E271</f>
        <v>12922534.715000002</v>
      </c>
      <c r="F328" s="19">
        <f t="shared" ref="F328" si="81">F292+F271</f>
        <v>0</v>
      </c>
      <c r="G328" s="3">
        <v>1229911.169</v>
      </c>
      <c r="H328" s="3">
        <v>1568916.318</v>
      </c>
      <c r="I328" s="3">
        <v>1256449.548</v>
      </c>
      <c r="J328" s="3">
        <v>1398499.2549999999</v>
      </c>
      <c r="K328" s="3">
        <v>1497608.9650000001</v>
      </c>
      <c r="L328" s="2">
        <v>0</v>
      </c>
      <c r="M328" s="3">
        <v>1217892.7109999999</v>
      </c>
      <c r="N328" s="3">
        <v>1360200.686</v>
      </c>
      <c r="O328" s="3">
        <v>1088817.22</v>
      </c>
      <c r="P328" s="3">
        <v>1613595.5859999999</v>
      </c>
      <c r="Q328" s="3">
        <v>690643.25699999998</v>
      </c>
    </row>
    <row r="329" spans="1:17" x14ac:dyDescent="0.3">
      <c r="E329" s="16"/>
      <c r="F329" s="12">
        <f t="shared" si="75"/>
        <v>0</v>
      </c>
    </row>
    <row r="330" spans="1:17" x14ac:dyDescent="0.3">
      <c r="E330" s="16"/>
      <c r="F330" s="12">
        <f t="shared" si="75"/>
        <v>0</v>
      </c>
    </row>
    <row r="331" spans="1:17" x14ac:dyDescent="0.3">
      <c r="A331" s="2" t="s">
        <v>130</v>
      </c>
      <c r="B331" s="2">
        <v>0</v>
      </c>
      <c r="C331" s="2">
        <v>0</v>
      </c>
      <c r="D331" s="3">
        <v>9710340.7349999994</v>
      </c>
      <c r="E331" s="19">
        <f>E333+E348+E373+E391+E406+E408+E424+E437+E445+E462</f>
        <v>9710340.7350000013</v>
      </c>
      <c r="F331" s="19">
        <f t="shared" ref="F331" si="82">F333+F348+F373+F391+F406+F408+F424+F437+F445+F462</f>
        <v>0</v>
      </c>
      <c r="G331" s="3">
        <v>823065.65700000001</v>
      </c>
      <c r="H331" s="3">
        <v>1855239.757</v>
      </c>
      <c r="I331" s="3">
        <v>913795.24100000004</v>
      </c>
      <c r="J331" s="3">
        <v>1431142.7479999999</v>
      </c>
      <c r="K331" s="3">
        <v>1359568.9310000001</v>
      </c>
      <c r="L331" s="2">
        <v>0</v>
      </c>
      <c r="M331" s="3">
        <v>604048.55000000005</v>
      </c>
      <c r="N331" s="3">
        <v>1037831.883</v>
      </c>
      <c r="O331" s="3">
        <v>400908.18400000001</v>
      </c>
      <c r="P331" s="3">
        <v>919165.16700000002</v>
      </c>
      <c r="Q331" s="3">
        <v>365574.61700000003</v>
      </c>
    </row>
    <row r="332" spans="1:17" x14ac:dyDescent="0.3">
      <c r="E332" s="16"/>
      <c r="F332" s="12">
        <f t="shared" si="75"/>
        <v>0</v>
      </c>
    </row>
    <row r="333" spans="1:17" x14ac:dyDescent="0.3">
      <c r="A333" s="2" t="s">
        <v>131</v>
      </c>
      <c r="B333" s="2">
        <v>0</v>
      </c>
      <c r="C333" s="2">
        <v>0</v>
      </c>
      <c r="D333" s="3">
        <v>704565.99399999995</v>
      </c>
      <c r="E333" s="25">
        <f>E335+E345</f>
        <v>704565.99400000006</v>
      </c>
      <c r="F333" s="25">
        <f t="shared" ref="F333" si="83">F335+F345</f>
        <v>0</v>
      </c>
      <c r="G333" s="3">
        <v>64467.788999999997</v>
      </c>
      <c r="H333" s="3">
        <v>137038.087</v>
      </c>
      <c r="I333" s="3">
        <v>67779.248000000007</v>
      </c>
      <c r="J333" s="3">
        <v>107728.14</v>
      </c>
      <c r="K333" s="3">
        <v>86450.248999999996</v>
      </c>
      <c r="L333" s="2">
        <v>0</v>
      </c>
      <c r="M333" s="3">
        <v>47135.464999999997</v>
      </c>
      <c r="N333" s="3">
        <v>66581.485000000001</v>
      </c>
      <c r="O333" s="3">
        <v>31141.815999999999</v>
      </c>
      <c r="P333" s="3">
        <v>72006.644</v>
      </c>
      <c r="Q333" s="3">
        <v>24237.071</v>
      </c>
    </row>
    <row r="334" spans="1:17" x14ac:dyDescent="0.3">
      <c r="E334" s="16"/>
      <c r="F334" s="12">
        <f t="shared" si="75"/>
        <v>0</v>
      </c>
    </row>
    <row r="335" spans="1:17" x14ac:dyDescent="0.3">
      <c r="A335" s="2" t="s">
        <v>132</v>
      </c>
      <c r="B335" s="2">
        <v>0</v>
      </c>
      <c r="C335" s="2">
        <v>0</v>
      </c>
      <c r="D335" s="3">
        <v>704565.99399999995</v>
      </c>
      <c r="E335" s="10">
        <f>SUM(E336:E343)</f>
        <v>704565.99400000006</v>
      </c>
      <c r="F335" s="10">
        <f t="shared" ref="F335" si="84">SUM(F336:F343)</f>
        <v>0</v>
      </c>
      <c r="G335" s="3">
        <v>64467.788999999997</v>
      </c>
      <c r="H335" s="3">
        <v>137038.087</v>
      </c>
      <c r="I335" s="3">
        <v>67779.248000000007</v>
      </c>
      <c r="J335" s="3">
        <v>107728.14</v>
      </c>
      <c r="K335" s="3">
        <v>86450.248999999996</v>
      </c>
      <c r="L335" s="2">
        <v>0</v>
      </c>
      <c r="M335" s="3">
        <v>47135.464999999997</v>
      </c>
      <c r="N335" s="3">
        <v>66581.485000000001</v>
      </c>
      <c r="O335" s="3">
        <v>31141.815999999999</v>
      </c>
      <c r="P335" s="3">
        <v>72006.644</v>
      </c>
      <c r="Q335" s="3">
        <v>24237.071</v>
      </c>
    </row>
    <row r="336" spans="1:17" x14ac:dyDescent="0.3">
      <c r="A336" s="2" t="s">
        <v>133</v>
      </c>
      <c r="B336" s="2">
        <v>0</v>
      </c>
      <c r="C336" s="2">
        <v>0</v>
      </c>
      <c r="D336" s="2">
        <v>0</v>
      </c>
      <c r="E336" s="12">
        <f t="shared" ref="E336:E343" si="85">SUM(G336:Y336)</f>
        <v>0</v>
      </c>
      <c r="F336" s="12">
        <f t="shared" si="75"/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</row>
    <row r="337" spans="1:17" x14ac:dyDescent="0.3">
      <c r="A337" s="2" t="s">
        <v>101</v>
      </c>
      <c r="B337" s="2">
        <v>0</v>
      </c>
      <c r="C337" s="2">
        <v>0</v>
      </c>
      <c r="D337" s="2">
        <v>0</v>
      </c>
      <c r="E337" s="12">
        <f t="shared" si="85"/>
        <v>0</v>
      </c>
      <c r="F337" s="12">
        <f t="shared" si="75"/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</row>
    <row r="338" spans="1:17" x14ac:dyDescent="0.3">
      <c r="A338" s="2" t="s">
        <v>65</v>
      </c>
      <c r="B338" s="2">
        <v>0</v>
      </c>
      <c r="C338" s="2">
        <v>0</v>
      </c>
      <c r="D338" s="3">
        <v>9806.9979999999996</v>
      </c>
      <c r="E338" s="12">
        <f t="shared" si="85"/>
        <v>9806.9979999999996</v>
      </c>
      <c r="F338" s="12">
        <f t="shared" si="75"/>
        <v>0</v>
      </c>
      <c r="G338" s="2">
        <v>897.34100000000001</v>
      </c>
      <c r="H338" s="3">
        <v>1907.461</v>
      </c>
      <c r="I338" s="2">
        <v>943.43299999999999</v>
      </c>
      <c r="J338" s="3">
        <v>1499.49</v>
      </c>
      <c r="K338" s="3">
        <v>1203.319</v>
      </c>
      <c r="L338" s="2">
        <v>0</v>
      </c>
      <c r="M338" s="2">
        <v>656.08799999999997</v>
      </c>
      <c r="N338" s="2">
        <v>926.76099999999997</v>
      </c>
      <c r="O338" s="2">
        <v>433.46899999999999</v>
      </c>
      <c r="P338" s="3">
        <v>1002.275</v>
      </c>
      <c r="Q338" s="2">
        <v>337.36099999999999</v>
      </c>
    </row>
    <row r="339" spans="1:17" x14ac:dyDescent="0.3">
      <c r="A339" s="2" t="s">
        <v>72</v>
      </c>
      <c r="B339" s="2">
        <v>0</v>
      </c>
      <c r="C339" s="2">
        <v>0</v>
      </c>
      <c r="D339" s="3">
        <v>41666.997000000003</v>
      </c>
      <c r="E339" s="12">
        <f t="shared" si="85"/>
        <v>41666.997000000003</v>
      </c>
      <c r="F339" s="12">
        <f t="shared" si="75"/>
        <v>0</v>
      </c>
      <c r="G339" s="3">
        <v>3812.53</v>
      </c>
      <c r="H339" s="3">
        <v>8104.2309999999998</v>
      </c>
      <c r="I339" s="3">
        <v>4008.3649999999998</v>
      </c>
      <c r="J339" s="3">
        <v>6370.884</v>
      </c>
      <c r="K339" s="3">
        <v>5112.5410000000002</v>
      </c>
      <c r="L339" s="2">
        <v>0</v>
      </c>
      <c r="M339" s="3">
        <v>2787.5219999999999</v>
      </c>
      <c r="N339" s="3">
        <v>3937.5309999999999</v>
      </c>
      <c r="O339" s="3">
        <v>1841.681</v>
      </c>
      <c r="P339" s="3">
        <v>4258.3670000000002</v>
      </c>
      <c r="Q339" s="3">
        <v>1433.345</v>
      </c>
    </row>
    <row r="340" spans="1:17" x14ac:dyDescent="0.3">
      <c r="A340" s="2" t="s">
        <v>69</v>
      </c>
      <c r="B340" s="2">
        <v>0</v>
      </c>
      <c r="C340" s="2">
        <v>0</v>
      </c>
      <c r="D340" s="2">
        <v>0</v>
      </c>
      <c r="E340" s="12">
        <f t="shared" si="85"/>
        <v>0</v>
      </c>
      <c r="F340" s="12">
        <f t="shared" si="75"/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</row>
    <row r="341" spans="1:17" x14ac:dyDescent="0.3">
      <c r="A341" s="2" t="s">
        <v>55</v>
      </c>
      <c r="B341" s="2">
        <v>0</v>
      </c>
      <c r="C341" s="2">
        <v>0</v>
      </c>
      <c r="D341" s="3">
        <v>652676.99899999995</v>
      </c>
      <c r="E341" s="12">
        <f t="shared" si="85"/>
        <v>652676.99900000007</v>
      </c>
      <c r="F341" s="12">
        <f t="shared" si="75"/>
        <v>0</v>
      </c>
      <c r="G341" s="3">
        <v>59719.946000000004</v>
      </c>
      <c r="H341" s="3">
        <v>126945.677</v>
      </c>
      <c r="I341" s="3">
        <v>62787.527000000002</v>
      </c>
      <c r="J341" s="3">
        <v>99794.312999999995</v>
      </c>
      <c r="K341" s="3">
        <v>80083.467999999993</v>
      </c>
      <c r="L341" s="2">
        <v>0</v>
      </c>
      <c r="M341" s="3">
        <v>43664.091</v>
      </c>
      <c r="N341" s="3">
        <v>61677.976000000002</v>
      </c>
      <c r="O341" s="3">
        <v>28848.323</v>
      </c>
      <c r="P341" s="3">
        <v>66703.589000000007</v>
      </c>
      <c r="Q341" s="3">
        <v>22452.089</v>
      </c>
    </row>
    <row r="342" spans="1:17" x14ac:dyDescent="0.3">
      <c r="A342" s="2" t="s">
        <v>56</v>
      </c>
      <c r="B342" s="2">
        <v>0</v>
      </c>
      <c r="C342" s="2">
        <v>0</v>
      </c>
      <c r="D342" s="2">
        <v>415</v>
      </c>
      <c r="E342" s="12">
        <f t="shared" si="85"/>
        <v>415.00000000000006</v>
      </c>
      <c r="F342" s="12">
        <f t="shared" si="75"/>
        <v>0</v>
      </c>
      <c r="G342" s="2">
        <v>37.972000000000001</v>
      </c>
      <c r="H342" s="2">
        <v>80.718000000000004</v>
      </c>
      <c r="I342" s="2">
        <v>39.923000000000002</v>
      </c>
      <c r="J342" s="2">
        <v>63.453000000000003</v>
      </c>
      <c r="K342" s="2">
        <v>50.920999999999999</v>
      </c>
      <c r="L342" s="2">
        <v>0</v>
      </c>
      <c r="M342" s="2">
        <v>27.763999999999999</v>
      </c>
      <c r="N342" s="2">
        <v>39.216999999999999</v>
      </c>
      <c r="O342" s="2">
        <v>18.343</v>
      </c>
      <c r="P342" s="2">
        <v>42.412999999999997</v>
      </c>
      <c r="Q342" s="2">
        <v>14.276</v>
      </c>
    </row>
    <row r="343" spans="1:17" x14ac:dyDescent="0.3">
      <c r="A343" s="2" t="s">
        <v>71</v>
      </c>
      <c r="B343" s="2">
        <v>0</v>
      </c>
      <c r="C343" s="2">
        <v>0</v>
      </c>
      <c r="D343" s="2">
        <v>0</v>
      </c>
      <c r="E343" s="12">
        <f t="shared" si="85"/>
        <v>0</v>
      </c>
      <c r="F343" s="12">
        <f t="shared" si="75"/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</row>
    <row r="344" spans="1:17" x14ac:dyDescent="0.3">
      <c r="E344" s="24"/>
      <c r="F344" s="12">
        <f t="shared" si="75"/>
        <v>0</v>
      </c>
    </row>
    <row r="345" spans="1:17" x14ac:dyDescent="0.3">
      <c r="A345" s="2" t="s">
        <v>134</v>
      </c>
      <c r="B345" s="2">
        <v>0</v>
      </c>
      <c r="C345" s="2">
        <v>0</v>
      </c>
      <c r="D345" s="2">
        <v>0</v>
      </c>
      <c r="E345" s="17">
        <f>SUM(E346)</f>
        <v>0</v>
      </c>
      <c r="F345" s="17">
        <f t="shared" ref="F345" si="86">SUM(F346)</f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</row>
    <row r="346" spans="1:17" x14ac:dyDescent="0.3">
      <c r="A346" s="2" t="s">
        <v>71</v>
      </c>
      <c r="B346" s="2">
        <v>0</v>
      </c>
      <c r="C346" s="2">
        <v>0</v>
      </c>
      <c r="D346" s="2">
        <v>0</v>
      </c>
      <c r="E346" s="12">
        <f>SUM(G346:Y346)</f>
        <v>0</v>
      </c>
      <c r="F346" s="12">
        <f t="shared" si="75"/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</row>
    <row r="347" spans="1:17" x14ac:dyDescent="0.3">
      <c r="E347" s="24"/>
      <c r="F347" s="12">
        <f t="shared" si="75"/>
        <v>0</v>
      </c>
    </row>
    <row r="348" spans="1:17" x14ac:dyDescent="0.3">
      <c r="A348" s="2" t="s">
        <v>135</v>
      </c>
      <c r="B348" s="2">
        <v>0</v>
      </c>
      <c r="C348" s="2">
        <v>0</v>
      </c>
      <c r="D348" s="3">
        <v>1572223.2290000001</v>
      </c>
      <c r="E348" s="25">
        <f>E350+E367</f>
        <v>1572223.2290000001</v>
      </c>
      <c r="F348" s="25">
        <f t="shared" ref="F348" si="87">F350+F367</f>
        <v>0</v>
      </c>
      <c r="G348" s="3">
        <v>143858.42600000001</v>
      </c>
      <c r="H348" s="3">
        <v>305797.41800000001</v>
      </c>
      <c r="I348" s="3">
        <v>151247.875</v>
      </c>
      <c r="J348" s="3">
        <v>240392.93299999999</v>
      </c>
      <c r="K348" s="3">
        <v>192911.78899999999</v>
      </c>
      <c r="L348" s="2">
        <v>0</v>
      </c>
      <c r="M348" s="3">
        <v>105181.734</v>
      </c>
      <c r="N348" s="3">
        <v>148575.09400000001</v>
      </c>
      <c r="O348" s="3">
        <v>69492.267000000007</v>
      </c>
      <c r="P348" s="3">
        <v>160681.21400000001</v>
      </c>
      <c r="Q348" s="3">
        <v>54084.478999999999</v>
      </c>
    </row>
    <row r="349" spans="1:17" x14ac:dyDescent="0.3">
      <c r="E349" s="16"/>
      <c r="F349" s="12">
        <f t="shared" si="75"/>
        <v>0</v>
      </c>
    </row>
    <row r="350" spans="1:17" x14ac:dyDescent="0.3">
      <c r="A350" s="2" t="s">
        <v>136</v>
      </c>
      <c r="B350" s="2">
        <v>0</v>
      </c>
      <c r="C350" s="2">
        <v>0</v>
      </c>
      <c r="D350" s="3">
        <v>1572223.2290000001</v>
      </c>
      <c r="E350" s="10">
        <f>SUM(E351:E365)</f>
        <v>1572223.2290000001</v>
      </c>
      <c r="F350" s="10">
        <f t="shared" ref="F350" si="88">SUM(F351:F365)</f>
        <v>0</v>
      </c>
      <c r="G350" s="3">
        <v>143858.42600000001</v>
      </c>
      <c r="H350" s="3">
        <v>305797.41800000001</v>
      </c>
      <c r="I350" s="3">
        <v>151247.875</v>
      </c>
      <c r="J350" s="3">
        <v>240392.93299999999</v>
      </c>
      <c r="K350" s="3">
        <v>192911.78899999999</v>
      </c>
      <c r="L350" s="2">
        <v>0</v>
      </c>
      <c r="M350" s="3">
        <v>105181.734</v>
      </c>
      <c r="N350" s="3">
        <v>148575.09400000001</v>
      </c>
      <c r="O350" s="3">
        <v>69492.267000000007</v>
      </c>
      <c r="P350" s="3">
        <v>160681.21400000001</v>
      </c>
      <c r="Q350" s="3">
        <v>54084.478999999999</v>
      </c>
    </row>
    <row r="351" spans="1:17" x14ac:dyDescent="0.3">
      <c r="A351" s="2" t="s">
        <v>137</v>
      </c>
      <c r="B351" s="2">
        <v>0</v>
      </c>
      <c r="C351" s="2">
        <v>0</v>
      </c>
      <c r="D351" s="2">
        <v>0</v>
      </c>
      <c r="E351" s="12">
        <f t="shared" ref="E351:E365" si="89">SUM(G351:Y351)</f>
        <v>0</v>
      </c>
      <c r="F351" s="12">
        <f t="shared" si="75"/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</row>
    <row r="352" spans="1:17" x14ac:dyDescent="0.3">
      <c r="A352" s="2" t="s">
        <v>80</v>
      </c>
      <c r="B352" s="2">
        <v>0</v>
      </c>
      <c r="C352" s="2">
        <v>0</v>
      </c>
      <c r="D352" s="3">
        <v>22611.999</v>
      </c>
      <c r="E352" s="12">
        <f t="shared" si="89"/>
        <v>22611.998999999996</v>
      </c>
      <c r="F352" s="12">
        <f t="shared" si="75"/>
        <v>0</v>
      </c>
      <c r="G352" s="3">
        <v>2068.998</v>
      </c>
      <c r="H352" s="3">
        <v>4398.0339999999997</v>
      </c>
      <c r="I352" s="3">
        <v>2175.2739999999999</v>
      </c>
      <c r="J352" s="3">
        <v>3457.375</v>
      </c>
      <c r="K352" s="3">
        <v>2774.4920000000002</v>
      </c>
      <c r="L352" s="2">
        <v>0</v>
      </c>
      <c r="M352" s="3">
        <v>1512.7429999999999</v>
      </c>
      <c r="N352" s="3">
        <v>2136.8339999999998</v>
      </c>
      <c r="O352" s="2">
        <v>999.45</v>
      </c>
      <c r="P352" s="3">
        <v>2310.9459999999999</v>
      </c>
      <c r="Q352" s="2">
        <v>777.85299999999995</v>
      </c>
    </row>
    <row r="353" spans="1:17" x14ac:dyDescent="0.3">
      <c r="A353" s="2" t="s">
        <v>65</v>
      </c>
      <c r="B353" s="2">
        <v>0</v>
      </c>
      <c r="C353" s="2">
        <v>0</v>
      </c>
      <c r="D353" s="3">
        <v>155268.73000000001</v>
      </c>
      <c r="E353" s="12">
        <f t="shared" si="89"/>
        <v>155268.73000000004</v>
      </c>
      <c r="F353" s="12">
        <f t="shared" si="75"/>
        <v>0</v>
      </c>
      <c r="G353" s="3">
        <v>14207.089</v>
      </c>
      <c r="H353" s="3">
        <v>30199.768</v>
      </c>
      <c r="I353" s="3">
        <v>14936.852000000001</v>
      </c>
      <c r="J353" s="3">
        <v>23740.589</v>
      </c>
      <c r="K353" s="3">
        <v>19051.473000000002</v>
      </c>
      <c r="L353" s="2">
        <v>0</v>
      </c>
      <c r="M353" s="3">
        <v>10387.477999999999</v>
      </c>
      <c r="N353" s="3">
        <v>14672.895</v>
      </c>
      <c r="O353" s="3">
        <v>6862.8779999999997</v>
      </c>
      <c r="P353" s="3">
        <v>15868.464</v>
      </c>
      <c r="Q353" s="3">
        <v>5341.2439999999997</v>
      </c>
    </row>
    <row r="354" spans="1:17" x14ac:dyDescent="0.3">
      <c r="A354" s="2" t="s">
        <v>100</v>
      </c>
      <c r="B354" s="2">
        <v>0</v>
      </c>
      <c r="C354" s="2">
        <v>0</v>
      </c>
      <c r="D354" s="3">
        <v>98680</v>
      </c>
      <c r="E354" s="12">
        <f t="shared" si="89"/>
        <v>98680</v>
      </c>
      <c r="F354" s="12">
        <f t="shared" si="75"/>
        <v>0</v>
      </c>
      <c r="G354" s="3">
        <v>9029.2199999999993</v>
      </c>
      <c r="H354" s="3">
        <v>19193.259999999998</v>
      </c>
      <c r="I354" s="3">
        <v>9493.0159999999996</v>
      </c>
      <c r="J354" s="3">
        <v>15088.172</v>
      </c>
      <c r="K354" s="3">
        <v>12108.036</v>
      </c>
      <c r="L354" s="2">
        <v>0</v>
      </c>
      <c r="M354" s="3">
        <v>6601.692</v>
      </c>
      <c r="N354" s="3">
        <v>9325.26</v>
      </c>
      <c r="O354" s="3">
        <v>4361.6559999999999</v>
      </c>
      <c r="P354" s="3">
        <v>10085.096</v>
      </c>
      <c r="Q354" s="3">
        <v>3394.5920000000001</v>
      </c>
    </row>
    <row r="355" spans="1:17" x14ac:dyDescent="0.3">
      <c r="A355" s="2" t="s">
        <v>67</v>
      </c>
      <c r="B355" s="2">
        <v>0</v>
      </c>
      <c r="C355" s="2">
        <v>0</v>
      </c>
      <c r="D355" s="2">
        <v>360</v>
      </c>
      <c r="E355" s="12">
        <f t="shared" si="89"/>
        <v>359.99999999999989</v>
      </c>
      <c r="F355" s="12">
        <f t="shared" si="75"/>
        <v>0</v>
      </c>
      <c r="G355" s="2">
        <v>32.94</v>
      </c>
      <c r="H355" s="2">
        <v>70.02</v>
      </c>
      <c r="I355" s="2">
        <v>34.631999999999998</v>
      </c>
      <c r="J355" s="2">
        <v>55.043999999999997</v>
      </c>
      <c r="K355" s="2">
        <v>44.171999999999997</v>
      </c>
      <c r="L355" s="2">
        <v>0</v>
      </c>
      <c r="M355" s="2">
        <v>24.084</v>
      </c>
      <c r="N355" s="2">
        <v>34.020000000000003</v>
      </c>
      <c r="O355" s="2">
        <v>15.912000000000001</v>
      </c>
      <c r="P355" s="2">
        <v>36.792000000000002</v>
      </c>
      <c r="Q355" s="2">
        <v>12.384</v>
      </c>
    </row>
    <row r="356" spans="1:17" x14ac:dyDescent="0.3">
      <c r="A356" s="2" t="s">
        <v>72</v>
      </c>
      <c r="B356" s="2">
        <v>0</v>
      </c>
      <c r="C356" s="2">
        <v>0</v>
      </c>
      <c r="D356" s="3">
        <v>169143.00099999999</v>
      </c>
      <c r="E356" s="12">
        <f t="shared" si="89"/>
        <v>169143.00100000002</v>
      </c>
      <c r="F356" s="12">
        <f t="shared" si="75"/>
        <v>0</v>
      </c>
      <c r="G356" s="3">
        <v>15476.584000000001</v>
      </c>
      <c r="H356" s="3">
        <v>32898.313999999998</v>
      </c>
      <c r="I356" s="3">
        <v>16271.557000000001</v>
      </c>
      <c r="J356" s="3">
        <v>25861.965</v>
      </c>
      <c r="K356" s="3">
        <v>20753.846000000001</v>
      </c>
      <c r="L356" s="2">
        <v>0</v>
      </c>
      <c r="M356" s="3">
        <v>11315.666999999999</v>
      </c>
      <c r="N356" s="3">
        <v>15984.013000000001</v>
      </c>
      <c r="O356" s="3">
        <v>7476.1210000000001</v>
      </c>
      <c r="P356" s="3">
        <v>17286.415000000001</v>
      </c>
      <c r="Q356" s="3">
        <v>5818.5190000000002</v>
      </c>
    </row>
    <row r="357" spans="1:17" x14ac:dyDescent="0.3">
      <c r="A357" s="2" t="s">
        <v>96</v>
      </c>
      <c r="B357" s="2">
        <v>0</v>
      </c>
      <c r="C357" s="2">
        <v>0</v>
      </c>
      <c r="D357" s="3">
        <v>238400</v>
      </c>
      <c r="E357" s="12">
        <f t="shared" si="89"/>
        <v>238399.99999999997</v>
      </c>
      <c r="F357" s="12">
        <f t="shared" si="75"/>
        <v>0</v>
      </c>
      <c r="G357" s="3">
        <v>21813.599999999999</v>
      </c>
      <c r="H357" s="3">
        <v>46368.800000000003</v>
      </c>
      <c r="I357" s="3">
        <v>22934.080000000002</v>
      </c>
      <c r="J357" s="3">
        <v>36451.360000000001</v>
      </c>
      <c r="K357" s="3">
        <v>29251.68</v>
      </c>
      <c r="L357" s="2">
        <v>0</v>
      </c>
      <c r="M357" s="3">
        <v>15948.96</v>
      </c>
      <c r="N357" s="3">
        <v>22528.799999999999</v>
      </c>
      <c r="O357" s="3">
        <v>10537.28</v>
      </c>
      <c r="P357" s="3">
        <v>24364.48</v>
      </c>
      <c r="Q357" s="3">
        <v>8200.9599999999991</v>
      </c>
    </row>
    <row r="358" spans="1:17" x14ac:dyDescent="0.3">
      <c r="A358" s="2" t="s">
        <v>69</v>
      </c>
      <c r="B358" s="2">
        <v>0</v>
      </c>
      <c r="C358" s="2">
        <v>0</v>
      </c>
      <c r="D358" s="3">
        <v>77004.998999999996</v>
      </c>
      <c r="E358" s="12">
        <f t="shared" si="89"/>
        <v>77004.998999999996</v>
      </c>
      <c r="F358" s="12">
        <f t="shared" si="75"/>
        <v>0</v>
      </c>
      <c r="G358" s="3">
        <v>7045.9579999999996</v>
      </c>
      <c r="H358" s="3">
        <v>14977.472</v>
      </c>
      <c r="I358" s="3">
        <v>7407.8810000000003</v>
      </c>
      <c r="J358" s="3">
        <v>11774.065000000001</v>
      </c>
      <c r="K358" s="3">
        <v>9448.5130000000008</v>
      </c>
      <c r="L358" s="2">
        <v>0</v>
      </c>
      <c r="M358" s="3">
        <v>5151.634</v>
      </c>
      <c r="N358" s="3">
        <v>7276.9719999999998</v>
      </c>
      <c r="O358" s="3">
        <v>3403.6210000000001</v>
      </c>
      <c r="P358" s="3">
        <v>7869.9110000000001</v>
      </c>
      <c r="Q358" s="3">
        <v>2648.9720000000002</v>
      </c>
    </row>
    <row r="359" spans="1:17" x14ac:dyDescent="0.3">
      <c r="A359" s="2" t="s">
        <v>55</v>
      </c>
      <c r="B359" s="2">
        <v>0</v>
      </c>
      <c r="C359" s="2">
        <v>0</v>
      </c>
      <c r="D359" s="3">
        <v>745824.00199999998</v>
      </c>
      <c r="E359" s="12">
        <f t="shared" si="89"/>
        <v>745824.00199999998</v>
      </c>
      <c r="F359" s="12">
        <f t="shared" si="75"/>
        <v>0</v>
      </c>
      <c r="G359" s="3">
        <v>68242.895999999993</v>
      </c>
      <c r="H359" s="3">
        <v>145062.76800000001</v>
      </c>
      <c r="I359" s="3">
        <v>71748.269</v>
      </c>
      <c r="J359" s="3">
        <v>114036.49</v>
      </c>
      <c r="K359" s="3">
        <v>91512.604999999996</v>
      </c>
      <c r="L359" s="2">
        <v>0</v>
      </c>
      <c r="M359" s="3">
        <v>49895.625999999997</v>
      </c>
      <c r="N359" s="3">
        <v>70480.368000000002</v>
      </c>
      <c r="O359" s="3">
        <v>32965.421000000002</v>
      </c>
      <c r="P359" s="3">
        <v>76223.213000000003</v>
      </c>
      <c r="Q359" s="3">
        <v>25656.346000000001</v>
      </c>
    </row>
    <row r="360" spans="1:17" x14ac:dyDescent="0.3">
      <c r="A360" s="2" t="s">
        <v>58</v>
      </c>
      <c r="B360" s="2">
        <v>0</v>
      </c>
      <c r="C360" s="2">
        <v>0</v>
      </c>
      <c r="D360" s="2">
        <v>0</v>
      </c>
      <c r="E360" s="12">
        <f t="shared" si="89"/>
        <v>0</v>
      </c>
      <c r="F360" s="12">
        <f t="shared" si="75"/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</row>
    <row r="361" spans="1:17" x14ac:dyDescent="0.3">
      <c r="A361" s="2" t="s">
        <v>102</v>
      </c>
      <c r="B361" s="2">
        <v>0</v>
      </c>
      <c r="C361" s="2">
        <v>0</v>
      </c>
      <c r="D361" s="2">
        <v>0</v>
      </c>
      <c r="E361" s="12">
        <f t="shared" si="89"/>
        <v>0</v>
      </c>
      <c r="F361" s="12">
        <f t="shared" si="75"/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</row>
    <row r="362" spans="1:17" x14ac:dyDescent="0.3">
      <c r="A362" s="2" t="s">
        <v>97</v>
      </c>
      <c r="B362" s="2">
        <v>0</v>
      </c>
      <c r="C362" s="2">
        <v>0</v>
      </c>
      <c r="D362" s="2">
        <v>0</v>
      </c>
      <c r="E362" s="12">
        <f t="shared" si="89"/>
        <v>0</v>
      </c>
      <c r="F362" s="12">
        <f t="shared" si="75"/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</row>
    <row r="363" spans="1:17" x14ac:dyDescent="0.3">
      <c r="A363" s="2" t="s">
        <v>56</v>
      </c>
      <c r="B363" s="2">
        <v>0</v>
      </c>
      <c r="C363" s="2">
        <v>0</v>
      </c>
      <c r="D363" s="3">
        <v>58225.998</v>
      </c>
      <c r="E363" s="12">
        <f t="shared" si="89"/>
        <v>58225.998</v>
      </c>
      <c r="F363" s="12">
        <f t="shared" si="75"/>
        <v>0</v>
      </c>
      <c r="G363" s="3">
        <v>5327.6790000000001</v>
      </c>
      <c r="H363" s="3">
        <v>11324.957</v>
      </c>
      <c r="I363" s="3">
        <v>5601.3410000000003</v>
      </c>
      <c r="J363" s="3">
        <v>8902.7549999999992</v>
      </c>
      <c r="K363" s="3">
        <v>7144.33</v>
      </c>
      <c r="L363" s="2">
        <v>0</v>
      </c>
      <c r="M363" s="3">
        <v>3895.319</v>
      </c>
      <c r="N363" s="3">
        <v>5502.357</v>
      </c>
      <c r="O363" s="3">
        <v>2573.5889999999999</v>
      </c>
      <c r="P363" s="3">
        <v>5950.6970000000001</v>
      </c>
      <c r="Q363" s="3">
        <v>2002.9739999999999</v>
      </c>
    </row>
    <row r="364" spans="1:17" x14ac:dyDescent="0.3">
      <c r="A364" s="2" t="s">
        <v>71</v>
      </c>
      <c r="B364" s="2">
        <v>0</v>
      </c>
      <c r="C364" s="2">
        <v>0</v>
      </c>
      <c r="D364" s="3">
        <v>6704.5</v>
      </c>
      <c r="E364" s="12">
        <f t="shared" si="89"/>
        <v>6704.5</v>
      </c>
      <c r="F364" s="12">
        <f t="shared" si="75"/>
        <v>0</v>
      </c>
      <c r="G364" s="2">
        <v>613.46199999999999</v>
      </c>
      <c r="H364" s="3">
        <v>1304.0250000000001</v>
      </c>
      <c r="I364" s="2">
        <v>644.97299999999996</v>
      </c>
      <c r="J364" s="3">
        <v>1025.1179999999999</v>
      </c>
      <c r="K364" s="2">
        <v>822.64200000000005</v>
      </c>
      <c r="L364" s="2">
        <v>0</v>
      </c>
      <c r="M364" s="2">
        <v>448.53100000000001</v>
      </c>
      <c r="N364" s="2">
        <v>633.57500000000005</v>
      </c>
      <c r="O364" s="2">
        <v>296.339</v>
      </c>
      <c r="P364" s="2">
        <v>685.2</v>
      </c>
      <c r="Q364" s="2">
        <v>230.63499999999999</v>
      </c>
    </row>
    <row r="365" spans="1:17" x14ac:dyDescent="0.3">
      <c r="A365" s="2" t="s">
        <v>66</v>
      </c>
      <c r="B365" s="2">
        <v>0</v>
      </c>
      <c r="C365" s="2">
        <v>0</v>
      </c>
      <c r="D365" s="2">
        <v>0</v>
      </c>
      <c r="E365" s="12">
        <f t="shared" si="89"/>
        <v>0</v>
      </c>
      <c r="F365" s="12">
        <f t="shared" si="75"/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</row>
    <row r="366" spans="1:17" x14ac:dyDescent="0.3">
      <c r="E366" s="24"/>
      <c r="F366" s="12">
        <f t="shared" si="75"/>
        <v>0</v>
      </c>
    </row>
    <row r="367" spans="1:17" x14ac:dyDescent="0.3">
      <c r="A367" s="2" t="s">
        <v>138</v>
      </c>
      <c r="B367" s="2">
        <v>0</v>
      </c>
      <c r="C367" s="2">
        <v>0</v>
      </c>
      <c r="D367" s="2">
        <v>0</v>
      </c>
      <c r="E367" s="17">
        <f>SUM(E368:E371)</f>
        <v>0</v>
      </c>
      <c r="F367" s="17">
        <f t="shared" ref="F367" si="90">SUM(F368:F371)</f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</row>
    <row r="368" spans="1:17" x14ac:dyDescent="0.3">
      <c r="A368" s="2" t="s">
        <v>65</v>
      </c>
      <c r="B368" s="2">
        <v>0</v>
      </c>
      <c r="C368" s="2">
        <v>0</v>
      </c>
      <c r="D368" s="2">
        <v>0</v>
      </c>
      <c r="E368" s="12">
        <f>SUM(G368:Y368)</f>
        <v>0</v>
      </c>
      <c r="F368" s="12">
        <f t="shared" si="75"/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</row>
    <row r="369" spans="1:17" x14ac:dyDescent="0.3">
      <c r="A369" s="2" t="s">
        <v>58</v>
      </c>
      <c r="B369" s="2">
        <v>0</v>
      </c>
      <c r="C369" s="2">
        <v>0</v>
      </c>
      <c r="D369" s="2">
        <v>0</v>
      </c>
      <c r="E369" s="12">
        <f>SUM(G369:Y369)</f>
        <v>0</v>
      </c>
      <c r="F369" s="12">
        <f t="shared" si="75"/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</row>
    <row r="370" spans="1:17" x14ac:dyDescent="0.3">
      <c r="A370" s="2" t="s">
        <v>71</v>
      </c>
      <c r="B370" s="2">
        <v>0</v>
      </c>
      <c r="C370" s="2">
        <v>0</v>
      </c>
      <c r="D370" s="2">
        <v>0</v>
      </c>
      <c r="E370" s="12">
        <f>SUM(G370:Y370)</f>
        <v>0</v>
      </c>
      <c r="F370" s="12">
        <f t="shared" ref="F370:F433" si="91">D370-E370</f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</row>
    <row r="371" spans="1:17" x14ac:dyDescent="0.3">
      <c r="A371" s="2" t="s">
        <v>56</v>
      </c>
      <c r="B371" s="2">
        <v>0</v>
      </c>
      <c r="C371" s="2">
        <v>0</v>
      </c>
      <c r="D371" s="2">
        <v>0</v>
      </c>
      <c r="E371" s="12">
        <f>SUM(G371:Y371)</f>
        <v>0</v>
      </c>
      <c r="F371" s="12">
        <f t="shared" si="91"/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</row>
    <row r="372" spans="1:17" x14ac:dyDescent="0.3">
      <c r="E372" s="24"/>
      <c r="F372" s="12">
        <f t="shared" si="91"/>
        <v>0</v>
      </c>
    </row>
    <row r="373" spans="1:17" x14ac:dyDescent="0.3">
      <c r="A373" s="2" t="s">
        <v>139</v>
      </c>
      <c r="B373" s="2">
        <v>0</v>
      </c>
      <c r="C373" s="2">
        <v>0</v>
      </c>
      <c r="D373" s="3">
        <v>2533684.6189999999</v>
      </c>
      <c r="E373" s="25">
        <f>E375+E386</f>
        <v>2533684.6189999999</v>
      </c>
      <c r="F373" s="25">
        <f t="shared" ref="F373" si="92">F375+F386</f>
        <v>0</v>
      </c>
      <c r="G373" s="3">
        <v>231832.14199999999</v>
      </c>
      <c r="H373" s="3">
        <v>492801.65899999999</v>
      </c>
      <c r="I373" s="3">
        <v>243740.46</v>
      </c>
      <c r="J373" s="3">
        <v>387400.37800000003</v>
      </c>
      <c r="K373" s="3">
        <v>310883.103</v>
      </c>
      <c r="L373" s="2">
        <v>0</v>
      </c>
      <c r="M373" s="3">
        <v>169503.50200000001</v>
      </c>
      <c r="N373" s="3">
        <v>239433.196</v>
      </c>
      <c r="O373" s="3">
        <v>111988.86</v>
      </c>
      <c r="P373" s="3">
        <v>258942.568</v>
      </c>
      <c r="Q373" s="3">
        <v>87158.751000000004</v>
      </c>
    </row>
    <row r="374" spans="1:17" x14ac:dyDescent="0.3">
      <c r="E374" s="16"/>
      <c r="F374" s="12">
        <f t="shared" si="91"/>
        <v>0</v>
      </c>
    </row>
    <row r="375" spans="1:17" x14ac:dyDescent="0.3">
      <c r="A375" s="2" t="s">
        <v>140</v>
      </c>
      <c r="B375" s="2">
        <v>0</v>
      </c>
      <c r="C375" s="2">
        <v>0</v>
      </c>
      <c r="D375" s="3">
        <v>2533684.6189999999</v>
      </c>
      <c r="E375" s="10">
        <f>SUM(E376:E384)</f>
        <v>2533684.6189999999</v>
      </c>
      <c r="F375" s="10">
        <f t="shared" ref="F375" si="93">SUM(F376:F384)</f>
        <v>0</v>
      </c>
      <c r="G375" s="3">
        <v>231832.14199999999</v>
      </c>
      <c r="H375" s="3">
        <v>492801.65899999999</v>
      </c>
      <c r="I375" s="3">
        <v>243740.46</v>
      </c>
      <c r="J375" s="3">
        <v>387400.37800000003</v>
      </c>
      <c r="K375" s="3">
        <v>310883.103</v>
      </c>
      <c r="L375" s="2">
        <v>0</v>
      </c>
      <c r="M375" s="3">
        <v>169503.50200000001</v>
      </c>
      <c r="N375" s="3">
        <v>239433.196</v>
      </c>
      <c r="O375" s="3">
        <v>111988.86</v>
      </c>
      <c r="P375" s="3">
        <v>258942.568</v>
      </c>
      <c r="Q375" s="3">
        <v>87158.751000000004</v>
      </c>
    </row>
    <row r="376" spans="1:17" x14ac:dyDescent="0.3">
      <c r="A376" s="2" t="s">
        <v>97</v>
      </c>
      <c r="B376" s="2">
        <v>0</v>
      </c>
      <c r="C376" s="2">
        <v>0</v>
      </c>
      <c r="D376" s="3">
        <v>9000</v>
      </c>
      <c r="E376" s="12">
        <f t="shared" ref="E376:E384" si="94">SUM(G376:Y376)</f>
        <v>9000</v>
      </c>
      <c r="F376" s="12">
        <f t="shared" si="91"/>
        <v>0</v>
      </c>
      <c r="G376" s="2">
        <v>823.5</v>
      </c>
      <c r="H376" s="3">
        <v>1750.5</v>
      </c>
      <c r="I376" s="2">
        <v>865.8</v>
      </c>
      <c r="J376" s="3">
        <v>1376.1</v>
      </c>
      <c r="K376" s="3">
        <v>1104.3</v>
      </c>
      <c r="L376" s="2">
        <v>0</v>
      </c>
      <c r="M376" s="2">
        <v>602.1</v>
      </c>
      <c r="N376" s="2">
        <v>850.5</v>
      </c>
      <c r="O376" s="2">
        <v>397.8</v>
      </c>
      <c r="P376" s="2">
        <v>919.8</v>
      </c>
      <c r="Q376" s="2">
        <v>309.60000000000002</v>
      </c>
    </row>
    <row r="377" spans="1:17" x14ac:dyDescent="0.3">
      <c r="A377" s="2" t="s">
        <v>42</v>
      </c>
      <c r="B377" s="2">
        <v>0</v>
      </c>
      <c r="C377" s="2">
        <v>0</v>
      </c>
      <c r="D377" s="2">
        <v>0</v>
      </c>
      <c r="E377" s="12">
        <f t="shared" si="94"/>
        <v>0</v>
      </c>
      <c r="F377" s="12">
        <f t="shared" si="91"/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</row>
    <row r="378" spans="1:17" x14ac:dyDescent="0.3">
      <c r="A378" s="2" t="s">
        <v>80</v>
      </c>
      <c r="B378" s="2">
        <v>0</v>
      </c>
      <c r="C378" s="2">
        <v>0</v>
      </c>
      <c r="D378" s="2">
        <v>0</v>
      </c>
      <c r="E378" s="12">
        <f t="shared" si="94"/>
        <v>0</v>
      </c>
      <c r="F378" s="12">
        <f t="shared" si="91"/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</row>
    <row r="379" spans="1:17" x14ac:dyDescent="0.3">
      <c r="A379" s="2" t="s">
        <v>65</v>
      </c>
      <c r="B379" s="2">
        <v>0</v>
      </c>
      <c r="C379" s="2">
        <v>0</v>
      </c>
      <c r="D379" s="2">
        <v>-0.38100000000000001</v>
      </c>
      <c r="E379" s="12">
        <f t="shared" si="94"/>
        <v>-0.38100000000000001</v>
      </c>
      <c r="F379" s="12">
        <f t="shared" si="91"/>
        <v>0</v>
      </c>
      <c r="G379" s="2">
        <v>-3.5000000000000003E-2</v>
      </c>
      <c r="H379" s="2">
        <v>-7.3999999999999996E-2</v>
      </c>
      <c r="I379" s="2">
        <v>-3.6999999999999998E-2</v>
      </c>
      <c r="J379" s="2">
        <v>-5.8000000000000003E-2</v>
      </c>
      <c r="K379" s="2">
        <v>-4.7E-2</v>
      </c>
      <c r="L379" s="2">
        <v>0</v>
      </c>
      <c r="M379" s="2">
        <v>-2.5000000000000001E-2</v>
      </c>
      <c r="N379" s="2">
        <v>-3.5999999999999997E-2</v>
      </c>
      <c r="O379" s="2">
        <v>-1.7000000000000001E-2</v>
      </c>
      <c r="P379" s="2">
        <v>-3.9E-2</v>
      </c>
      <c r="Q379" s="2">
        <v>-1.2999999999999999E-2</v>
      </c>
    </row>
    <row r="380" spans="1:17" x14ac:dyDescent="0.3">
      <c r="A380" s="2" t="s">
        <v>72</v>
      </c>
      <c r="B380" s="2">
        <v>0</v>
      </c>
      <c r="C380" s="2">
        <v>0</v>
      </c>
      <c r="D380" s="3">
        <v>2500000</v>
      </c>
      <c r="E380" s="12">
        <f t="shared" si="94"/>
        <v>2500000</v>
      </c>
      <c r="F380" s="12">
        <f t="shared" si="91"/>
        <v>0</v>
      </c>
      <c r="G380" s="3">
        <v>228750</v>
      </c>
      <c r="H380" s="3">
        <v>486250</v>
      </c>
      <c r="I380" s="3">
        <v>240500</v>
      </c>
      <c r="J380" s="3">
        <v>382250</v>
      </c>
      <c r="K380" s="3">
        <v>306750</v>
      </c>
      <c r="L380" s="2">
        <v>0</v>
      </c>
      <c r="M380" s="3">
        <v>167250</v>
      </c>
      <c r="N380" s="3">
        <v>236250</v>
      </c>
      <c r="O380" s="3">
        <v>110500</v>
      </c>
      <c r="P380" s="3">
        <v>255500</v>
      </c>
      <c r="Q380" s="3">
        <v>86000</v>
      </c>
    </row>
    <row r="381" spans="1:17" x14ac:dyDescent="0.3">
      <c r="A381" s="2" t="s">
        <v>69</v>
      </c>
      <c r="B381" s="2">
        <v>0</v>
      </c>
      <c r="C381" s="2">
        <v>0</v>
      </c>
      <c r="D381" s="3">
        <v>24685</v>
      </c>
      <c r="E381" s="12">
        <f t="shared" si="94"/>
        <v>24685.000000000004</v>
      </c>
      <c r="F381" s="12">
        <f t="shared" si="91"/>
        <v>0</v>
      </c>
      <c r="G381" s="3">
        <v>2258.6770000000001</v>
      </c>
      <c r="H381" s="3">
        <v>4801.2330000000002</v>
      </c>
      <c r="I381" s="3">
        <v>2374.6970000000001</v>
      </c>
      <c r="J381" s="3">
        <v>3774.3359999999998</v>
      </c>
      <c r="K381" s="3">
        <v>3028.85</v>
      </c>
      <c r="L381" s="2">
        <v>0</v>
      </c>
      <c r="M381" s="3">
        <v>1651.4269999999999</v>
      </c>
      <c r="N381" s="3">
        <v>2332.732</v>
      </c>
      <c r="O381" s="3">
        <v>1091.077</v>
      </c>
      <c r="P381" s="3">
        <v>2522.8069999999998</v>
      </c>
      <c r="Q381" s="2">
        <v>849.16399999999999</v>
      </c>
    </row>
    <row r="382" spans="1:17" x14ac:dyDescent="0.3">
      <c r="A382" s="2" t="s">
        <v>55</v>
      </c>
      <c r="B382" s="2">
        <v>0</v>
      </c>
      <c r="C382" s="2">
        <v>0</v>
      </c>
      <c r="D382" s="2">
        <v>0</v>
      </c>
      <c r="E382" s="12">
        <f t="shared" si="94"/>
        <v>0</v>
      </c>
      <c r="F382" s="12">
        <f t="shared" si="91"/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</row>
    <row r="383" spans="1:17" x14ac:dyDescent="0.3">
      <c r="A383" s="2" t="s">
        <v>56</v>
      </c>
      <c r="B383" s="2">
        <v>0</v>
      </c>
      <c r="C383" s="2">
        <v>0</v>
      </c>
      <c r="D383" s="2">
        <v>0</v>
      </c>
      <c r="E383" s="12">
        <f t="shared" si="94"/>
        <v>0</v>
      </c>
      <c r="F383" s="12">
        <f t="shared" si="91"/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</row>
    <row r="384" spans="1:17" x14ac:dyDescent="0.3">
      <c r="A384" s="2" t="s">
        <v>71</v>
      </c>
      <c r="B384" s="2">
        <v>0</v>
      </c>
      <c r="C384" s="2">
        <v>0</v>
      </c>
      <c r="D384" s="2">
        <v>0</v>
      </c>
      <c r="E384" s="12">
        <f t="shared" si="94"/>
        <v>0</v>
      </c>
      <c r="F384" s="12">
        <f t="shared" si="91"/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</row>
    <row r="385" spans="1:17" x14ac:dyDescent="0.3">
      <c r="E385" s="24"/>
      <c r="F385" s="12">
        <f t="shared" si="91"/>
        <v>0</v>
      </c>
    </row>
    <row r="386" spans="1:17" x14ac:dyDescent="0.3">
      <c r="A386" s="2" t="s">
        <v>141</v>
      </c>
      <c r="B386" s="2">
        <v>0</v>
      </c>
      <c r="C386" s="2">
        <v>0</v>
      </c>
      <c r="D386" s="2">
        <v>0</v>
      </c>
      <c r="E386" s="17">
        <f>SUM(E387:E389)</f>
        <v>0</v>
      </c>
      <c r="F386" s="17">
        <f t="shared" ref="F386" si="95">SUM(F387:F389)</f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</row>
    <row r="387" spans="1:17" x14ac:dyDescent="0.3">
      <c r="A387" s="2" t="s">
        <v>65</v>
      </c>
      <c r="B387" s="2">
        <v>0</v>
      </c>
      <c r="C387" s="2">
        <v>0</v>
      </c>
      <c r="D387" s="2">
        <v>0</v>
      </c>
      <c r="E387" s="12">
        <f>SUM(G387:Y387)</f>
        <v>0</v>
      </c>
      <c r="F387" s="12">
        <f t="shared" si="91"/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</row>
    <row r="388" spans="1:17" x14ac:dyDescent="0.3">
      <c r="A388" s="2" t="s">
        <v>72</v>
      </c>
      <c r="B388" s="2">
        <v>0</v>
      </c>
      <c r="C388" s="2">
        <v>0</v>
      </c>
      <c r="D388" s="2">
        <v>0</v>
      </c>
      <c r="E388" s="12">
        <f>SUM(G388:Y388)</f>
        <v>0</v>
      </c>
      <c r="F388" s="12">
        <f t="shared" si="91"/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</row>
    <row r="389" spans="1:17" x14ac:dyDescent="0.3">
      <c r="A389" s="2" t="s">
        <v>71</v>
      </c>
      <c r="B389" s="2">
        <v>0</v>
      </c>
      <c r="C389" s="2">
        <v>0</v>
      </c>
      <c r="D389" s="2">
        <v>0</v>
      </c>
      <c r="E389" s="12">
        <f>SUM(G389:Y389)</f>
        <v>0</v>
      </c>
      <c r="F389" s="12">
        <f t="shared" si="91"/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</row>
    <row r="390" spans="1:17" x14ac:dyDescent="0.3">
      <c r="E390" s="24"/>
      <c r="F390" s="12">
        <f t="shared" si="91"/>
        <v>0</v>
      </c>
    </row>
    <row r="391" spans="1:17" x14ac:dyDescent="0.3">
      <c r="A391" s="2" t="s">
        <v>142</v>
      </c>
      <c r="B391" s="2">
        <v>0</v>
      </c>
      <c r="C391" s="2">
        <v>0</v>
      </c>
      <c r="D391" s="3">
        <v>345040.00199999998</v>
      </c>
      <c r="E391" s="25">
        <f>E393+E403</f>
        <v>345040.00199999992</v>
      </c>
      <c r="F391" s="25">
        <f t="shared" ref="F391" si="96">F393+F403</f>
        <v>0</v>
      </c>
      <c r="G391" s="3">
        <v>31571.16</v>
      </c>
      <c r="H391" s="3">
        <v>67110.281000000003</v>
      </c>
      <c r="I391" s="3">
        <v>33192.847999999998</v>
      </c>
      <c r="J391" s="3">
        <v>52756.616000000002</v>
      </c>
      <c r="K391" s="3">
        <v>42336.409</v>
      </c>
      <c r="L391" s="2">
        <v>0</v>
      </c>
      <c r="M391" s="3">
        <v>23083.175999999999</v>
      </c>
      <c r="N391" s="3">
        <v>32606.28</v>
      </c>
      <c r="O391" s="3">
        <v>15250.768</v>
      </c>
      <c r="P391" s="3">
        <v>35263.088000000003</v>
      </c>
      <c r="Q391" s="3">
        <v>11869.376</v>
      </c>
    </row>
    <row r="392" spans="1:17" x14ac:dyDescent="0.3">
      <c r="E392" s="16"/>
      <c r="F392" s="12">
        <f t="shared" si="91"/>
        <v>0</v>
      </c>
    </row>
    <row r="393" spans="1:17" x14ac:dyDescent="0.3">
      <c r="A393" s="2" t="s">
        <v>143</v>
      </c>
      <c r="B393" s="2">
        <v>0</v>
      </c>
      <c r="C393" s="2">
        <v>0</v>
      </c>
      <c r="D393" s="3">
        <v>345040.00199999998</v>
      </c>
      <c r="E393" s="10">
        <f>SUM(E394:E401)</f>
        <v>345040.00199999992</v>
      </c>
      <c r="F393" s="10">
        <f t="shared" ref="F393" si="97">SUM(F394:F401)</f>
        <v>0</v>
      </c>
      <c r="G393" s="3">
        <v>31571.16</v>
      </c>
      <c r="H393" s="3">
        <v>67110.281000000003</v>
      </c>
      <c r="I393" s="3">
        <v>33192.847999999998</v>
      </c>
      <c r="J393" s="3">
        <v>52756.616000000002</v>
      </c>
      <c r="K393" s="3">
        <v>42336.409</v>
      </c>
      <c r="L393" s="2">
        <v>0</v>
      </c>
      <c r="M393" s="3">
        <v>23083.175999999999</v>
      </c>
      <c r="N393" s="3">
        <v>32606.28</v>
      </c>
      <c r="O393" s="3">
        <v>15250.768</v>
      </c>
      <c r="P393" s="3">
        <v>35263.088000000003</v>
      </c>
      <c r="Q393" s="3">
        <v>11869.376</v>
      </c>
    </row>
    <row r="394" spans="1:17" x14ac:dyDescent="0.3">
      <c r="A394" s="2" t="s">
        <v>55</v>
      </c>
      <c r="B394" s="2">
        <v>0</v>
      </c>
      <c r="C394" s="2">
        <v>0</v>
      </c>
      <c r="D394" s="3">
        <v>327870.99900000001</v>
      </c>
      <c r="E394" s="12">
        <f t="shared" ref="E394:E401" si="98">SUM(G394:Y394)</f>
        <v>327870.99899999995</v>
      </c>
      <c r="F394" s="12">
        <f t="shared" si="91"/>
        <v>0</v>
      </c>
      <c r="G394" s="3">
        <v>30000.196</v>
      </c>
      <c r="H394" s="3">
        <v>63770.91</v>
      </c>
      <c r="I394" s="3">
        <v>31541.19</v>
      </c>
      <c r="J394" s="3">
        <v>50131.476000000002</v>
      </c>
      <c r="K394" s="3">
        <v>40229.771999999997</v>
      </c>
      <c r="L394" s="2">
        <v>0</v>
      </c>
      <c r="M394" s="3">
        <v>21934.57</v>
      </c>
      <c r="N394" s="3">
        <v>30983.809000000001</v>
      </c>
      <c r="O394" s="3">
        <v>14491.897999999999</v>
      </c>
      <c r="P394" s="3">
        <v>33508.415999999997</v>
      </c>
      <c r="Q394" s="3">
        <v>11278.762000000001</v>
      </c>
    </row>
    <row r="395" spans="1:17" x14ac:dyDescent="0.3">
      <c r="A395" s="2" t="s">
        <v>80</v>
      </c>
      <c r="B395" s="2">
        <v>0</v>
      </c>
      <c r="C395" s="2">
        <v>0</v>
      </c>
      <c r="D395" s="2">
        <v>0</v>
      </c>
      <c r="E395" s="12">
        <f t="shared" si="98"/>
        <v>0</v>
      </c>
      <c r="F395" s="12">
        <f t="shared" si="91"/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</row>
    <row r="396" spans="1:17" x14ac:dyDescent="0.3">
      <c r="A396" s="2" t="s">
        <v>72</v>
      </c>
      <c r="B396" s="2">
        <v>0</v>
      </c>
      <c r="C396" s="2">
        <v>0</v>
      </c>
      <c r="D396" s="2">
        <v>0</v>
      </c>
      <c r="E396" s="12">
        <f t="shared" si="98"/>
        <v>0</v>
      </c>
      <c r="F396" s="12">
        <f t="shared" si="91"/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</row>
    <row r="397" spans="1:17" x14ac:dyDescent="0.3">
      <c r="A397" s="2" t="s">
        <v>56</v>
      </c>
      <c r="B397" s="2">
        <v>0</v>
      </c>
      <c r="C397" s="2">
        <v>0</v>
      </c>
      <c r="D397" s="3">
        <v>7584.0020000000004</v>
      </c>
      <c r="E397" s="12">
        <f t="shared" si="98"/>
        <v>7584.0020000000004</v>
      </c>
      <c r="F397" s="12">
        <f t="shared" si="91"/>
        <v>0</v>
      </c>
      <c r="G397" s="2">
        <v>693.93600000000004</v>
      </c>
      <c r="H397" s="3">
        <v>1475.088</v>
      </c>
      <c r="I397" s="2">
        <v>729.58100000000002</v>
      </c>
      <c r="J397" s="3">
        <v>1159.5940000000001</v>
      </c>
      <c r="K397" s="2">
        <v>930.55700000000002</v>
      </c>
      <c r="L397" s="2">
        <v>0</v>
      </c>
      <c r="M397" s="2">
        <v>507.37</v>
      </c>
      <c r="N397" s="2">
        <v>716.68799999999999</v>
      </c>
      <c r="O397" s="2">
        <v>335.21300000000002</v>
      </c>
      <c r="P397" s="2">
        <v>775.08500000000004</v>
      </c>
      <c r="Q397" s="2">
        <v>260.89</v>
      </c>
    </row>
    <row r="398" spans="1:17" x14ac:dyDescent="0.3">
      <c r="A398" s="2" t="s">
        <v>71</v>
      </c>
      <c r="B398" s="2">
        <v>0</v>
      </c>
      <c r="C398" s="2">
        <v>0</v>
      </c>
      <c r="D398" s="2">
        <v>0</v>
      </c>
      <c r="E398" s="12">
        <f t="shared" si="98"/>
        <v>0</v>
      </c>
      <c r="F398" s="12">
        <f t="shared" si="91"/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</row>
    <row r="399" spans="1:17" x14ac:dyDescent="0.3">
      <c r="A399" s="2" t="s">
        <v>65</v>
      </c>
      <c r="B399" s="2">
        <v>0</v>
      </c>
      <c r="C399" s="2">
        <v>0</v>
      </c>
      <c r="D399" s="3">
        <v>9585.0010000000002</v>
      </c>
      <c r="E399" s="12">
        <f t="shared" si="98"/>
        <v>9585.0010000000002</v>
      </c>
      <c r="F399" s="12">
        <f t="shared" si="91"/>
        <v>0</v>
      </c>
      <c r="G399" s="2">
        <v>877.02800000000002</v>
      </c>
      <c r="H399" s="3">
        <v>1864.2829999999999</v>
      </c>
      <c r="I399" s="2">
        <v>922.077</v>
      </c>
      <c r="J399" s="3">
        <v>1465.546</v>
      </c>
      <c r="K399" s="3">
        <v>1176.08</v>
      </c>
      <c r="L399" s="2">
        <v>0</v>
      </c>
      <c r="M399" s="2">
        <v>641.23599999999999</v>
      </c>
      <c r="N399" s="2">
        <v>905.78300000000002</v>
      </c>
      <c r="O399" s="2">
        <v>423.65699999999998</v>
      </c>
      <c r="P399" s="2">
        <v>979.58699999999999</v>
      </c>
      <c r="Q399" s="2">
        <v>329.72399999999999</v>
      </c>
    </row>
    <row r="400" spans="1:17" x14ac:dyDescent="0.3">
      <c r="A400" s="2" t="s">
        <v>69</v>
      </c>
      <c r="B400" s="2">
        <v>0</v>
      </c>
      <c r="C400" s="2">
        <v>0</v>
      </c>
      <c r="D400" s="2">
        <v>0</v>
      </c>
      <c r="E400" s="12">
        <f t="shared" si="98"/>
        <v>0</v>
      </c>
      <c r="F400" s="12">
        <f t="shared" si="91"/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</row>
    <row r="401" spans="1:17" x14ac:dyDescent="0.3">
      <c r="A401" s="2" t="s">
        <v>58</v>
      </c>
      <c r="B401" s="2">
        <v>0</v>
      </c>
      <c r="C401" s="2">
        <v>0</v>
      </c>
      <c r="D401" s="2">
        <v>0</v>
      </c>
      <c r="E401" s="12">
        <f t="shared" si="98"/>
        <v>0</v>
      </c>
      <c r="F401" s="12">
        <f t="shared" si="91"/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</row>
    <row r="402" spans="1:17" x14ac:dyDescent="0.3">
      <c r="E402" s="24"/>
      <c r="F402" s="12">
        <f t="shared" si="91"/>
        <v>0</v>
      </c>
    </row>
    <row r="403" spans="1:17" x14ac:dyDescent="0.3">
      <c r="A403" s="2" t="s">
        <v>144</v>
      </c>
      <c r="B403" s="2">
        <v>0</v>
      </c>
      <c r="C403" s="2">
        <v>0</v>
      </c>
      <c r="D403" s="2">
        <v>0</v>
      </c>
      <c r="E403" s="10">
        <f>SUM(E404:E405)</f>
        <v>0</v>
      </c>
      <c r="F403" s="10">
        <f t="shared" ref="F403" si="99">SUM(F404:F405)</f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</row>
    <row r="404" spans="1:17" x14ac:dyDescent="0.3">
      <c r="A404" s="2" t="s">
        <v>56</v>
      </c>
      <c r="B404" s="2">
        <v>0</v>
      </c>
      <c r="C404" s="2">
        <v>0</v>
      </c>
      <c r="D404" s="2">
        <v>0</v>
      </c>
      <c r="E404" s="12">
        <f>SUM(G404:Y404)</f>
        <v>0</v>
      </c>
      <c r="F404" s="12">
        <f t="shared" si="91"/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</row>
    <row r="405" spans="1:17" x14ac:dyDescent="0.3">
      <c r="A405" s="2" t="s">
        <v>71</v>
      </c>
      <c r="B405" s="2">
        <v>0</v>
      </c>
      <c r="C405" s="2">
        <v>0</v>
      </c>
      <c r="D405" s="2">
        <v>0</v>
      </c>
      <c r="E405" s="12">
        <f>'[1]APR TO DEC22'!E405+[1]JAN23!E405</f>
        <v>0</v>
      </c>
      <c r="F405" s="12">
        <f t="shared" si="91"/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</row>
    <row r="406" spans="1:17" x14ac:dyDescent="0.3">
      <c r="A406" s="2" t="s">
        <v>145</v>
      </c>
      <c r="B406" s="2">
        <v>0</v>
      </c>
      <c r="C406" s="2">
        <v>0</v>
      </c>
      <c r="D406" s="3">
        <v>497257.01199999999</v>
      </c>
      <c r="E406" s="28">
        <f>SUM(G406:Y406)</f>
        <v>497257.01200000005</v>
      </c>
      <c r="F406" s="28">
        <f t="shared" si="91"/>
        <v>0</v>
      </c>
      <c r="G406" s="3">
        <v>45499.017</v>
      </c>
      <c r="H406" s="3">
        <v>96716.489000000001</v>
      </c>
      <c r="I406" s="3">
        <v>47836.124000000003</v>
      </c>
      <c r="J406" s="3">
        <v>76030.597999999998</v>
      </c>
      <c r="K406" s="3">
        <v>61013.434999999998</v>
      </c>
      <c r="L406" s="2">
        <v>0</v>
      </c>
      <c r="M406" s="3">
        <v>33266.495000000003</v>
      </c>
      <c r="N406" s="3">
        <v>46990.786999999997</v>
      </c>
      <c r="O406" s="3">
        <v>21978.76</v>
      </c>
      <c r="P406" s="3">
        <v>50819.665999999997</v>
      </c>
      <c r="Q406" s="3">
        <v>17105.641</v>
      </c>
    </row>
    <row r="407" spans="1:17" x14ac:dyDescent="0.3">
      <c r="E407" s="24"/>
      <c r="F407" s="12">
        <f t="shared" si="91"/>
        <v>0</v>
      </c>
    </row>
    <row r="408" spans="1:17" x14ac:dyDescent="0.3">
      <c r="A408" s="2" t="s">
        <v>146</v>
      </c>
      <c r="B408" s="2">
        <v>0</v>
      </c>
      <c r="C408" s="2">
        <v>0</v>
      </c>
      <c r="D408" s="3">
        <v>234494.80300000001</v>
      </c>
      <c r="E408" s="25">
        <f>E410+E421</f>
        <v>234494.80299999999</v>
      </c>
      <c r="F408" s="25">
        <f t="shared" ref="F408" si="100">F410+F421</f>
        <v>0</v>
      </c>
      <c r="G408" s="3">
        <v>21456.275000000001</v>
      </c>
      <c r="H408" s="3">
        <v>45609.239000000001</v>
      </c>
      <c r="I408" s="3">
        <v>22558.400000000001</v>
      </c>
      <c r="J408" s="3">
        <v>35854.254999999997</v>
      </c>
      <c r="K408" s="3">
        <v>28772.511999999999</v>
      </c>
      <c r="L408" s="2">
        <v>0</v>
      </c>
      <c r="M408" s="3">
        <v>15687.701999999999</v>
      </c>
      <c r="N408" s="3">
        <v>22159.758000000002</v>
      </c>
      <c r="O408" s="3">
        <v>10364.671</v>
      </c>
      <c r="P408" s="3">
        <v>23965.368999999999</v>
      </c>
      <c r="Q408" s="3">
        <v>8066.6220000000003</v>
      </c>
    </row>
    <row r="409" spans="1:17" x14ac:dyDescent="0.3">
      <c r="E409" s="16"/>
      <c r="F409" s="12">
        <f t="shared" si="91"/>
        <v>0</v>
      </c>
    </row>
    <row r="410" spans="1:17" x14ac:dyDescent="0.3">
      <c r="A410" s="2" t="s">
        <v>147</v>
      </c>
      <c r="B410" s="2">
        <v>0</v>
      </c>
      <c r="C410" s="2">
        <v>0</v>
      </c>
      <c r="D410" s="3">
        <v>234494.80300000001</v>
      </c>
      <c r="E410" s="10">
        <f>SUM(E411:E419)</f>
        <v>234494.80299999999</v>
      </c>
      <c r="F410" s="10">
        <f t="shared" ref="F410" si="101">SUM(F411:F419)</f>
        <v>0</v>
      </c>
      <c r="G410" s="3">
        <v>21456.275000000001</v>
      </c>
      <c r="H410" s="3">
        <v>45609.239000000001</v>
      </c>
      <c r="I410" s="3">
        <v>22558.400000000001</v>
      </c>
      <c r="J410" s="3">
        <v>35854.254999999997</v>
      </c>
      <c r="K410" s="3">
        <v>28772.511999999999</v>
      </c>
      <c r="L410" s="2">
        <v>0</v>
      </c>
      <c r="M410" s="3">
        <v>15687.701999999999</v>
      </c>
      <c r="N410" s="3">
        <v>22159.758000000002</v>
      </c>
      <c r="O410" s="3">
        <v>10364.671</v>
      </c>
      <c r="P410" s="3">
        <v>23965.368999999999</v>
      </c>
      <c r="Q410" s="3">
        <v>8066.6220000000003</v>
      </c>
    </row>
    <row r="411" spans="1:17" x14ac:dyDescent="0.3">
      <c r="A411" s="2" t="s">
        <v>65</v>
      </c>
      <c r="B411" s="2">
        <v>0</v>
      </c>
      <c r="C411" s="2">
        <v>0</v>
      </c>
      <c r="D411" s="2">
        <v>301.8</v>
      </c>
      <c r="E411" s="12">
        <f t="shared" ref="E411:E419" si="102">SUM(G411:Y411)</f>
        <v>301.8</v>
      </c>
      <c r="F411" s="12">
        <f t="shared" si="91"/>
        <v>0</v>
      </c>
      <c r="G411" s="2">
        <v>27.614999999999998</v>
      </c>
      <c r="H411" s="2">
        <v>58.7</v>
      </c>
      <c r="I411" s="2">
        <v>29.033000000000001</v>
      </c>
      <c r="J411" s="2">
        <v>46.145000000000003</v>
      </c>
      <c r="K411" s="2">
        <v>37.030999999999999</v>
      </c>
      <c r="L411" s="2">
        <v>0</v>
      </c>
      <c r="M411" s="2">
        <v>20.190000000000001</v>
      </c>
      <c r="N411" s="2">
        <v>28.52</v>
      </c>
      <c r="O411" s="2">
        <v>13.34</v>
      </c>
      <c r="P411" s="2">
        <v>30.844000000000001</v>
      </c>
      <c r="Q411" s="2">
        <v>10.382</v>
      </c>
    </row>
    <row r="412" spans="1:17" x14ac:dyDescent="0.3">
      <c r="A412" s="2" t="s">
        <v>67</v>
      </c>
      <c r="B412" s="2">
        <v>0</v>
      </c>
      <c r="C412" s="2">
        <v>0</v>
      </c>
      <c r="D412" s="2">
        <v>0</v>
      </c>
      <c r="E412" s="12">
        <f t="shared" si="102"/>
        <v>0</v>
      </c>
      <c r="F412" s="12">
        <f t="shared" si="91"/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</row>
    <row r="413" spans="1:17" x14ac:dyDescent="0.3">
      <c r="A413" s="2" t="s">
        <v>72</v>
      </c>
      <c r="B413" s="2">
        <v>0</v>
      </c>
      <c r="C413" s="2">
        <v>0</v>
      </c>
      <c r="D413" s="2">
        <v>0</v>
      </c>
      <c r="E413" s="12">
        <f t="shared" si="102"/>
        <v>0</v>
      </c>
      <c r="F413" s="12">
        <f t="shared" si="91"/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</row>
    <row r="414" spans="1:17" x14ac:dyDescent="0.3">
      <c r="A414" s="2" t="s">
        <v>55</v>
      </c>
      <c r="B414" s="2">
        <v>0</v>
      </c>
      <c r="C414" s="2">
        <v>0</v>
      </c>
      <c r="D414" s="3">
        <v>219569.00099999999</v>
      </c>
      <c r="E414" s="12">
        <f t="shared" si="102"/>
        <v>219569.00099999999</v>
      </c>
      <c r="F414" s="12">
        <f t="shared" si="91"/>
        <v>0</v>
      </c>
      <c r="G414" s="3">
        <v>20090.563999999998</v>
      </c>
      <c r="H414" s="3">
        <v>42706.171000000002</v>
      </c>
      <c r="I414" s="3">
        <v>21122.538</v>
      </c>
      <c r="J414" s="3">
        <v>33572.1</v>
      </c>
      <c r="K414" s="3">
        <v>26941.116000000002</v>
      </c>
      <c r="L414" s="2">
        <v>0</v>
      </c>
      <c r="M414" s="3">
        <v>14689.165999999999</v>
      </c>
      <c r="N414" s="3">
        <v>20749.27</v>
      </c>
      <c r="O414" s="3">
        <v>9704.9500000000007</v>
      </c>
      <c r="P414" s="3">
        <v>22439.952000000001</v>
      </c>
      <c r="Q414" s="3">
        <v>7553.174</v>
      </c>
    </row>
    <row r="415" spans="1:17" x14ac:dyDescent="0.3">
      <c r="A415" s="2" t="s">
        <v>58</v>
      </c>
      <c r="B415" s="2">
        <v>0</v>
      </c>
      <c r="C415" s="2">
        <v>0</v>
      </c>
      <c r="D415" s="2">
        <v>0</v>
      </c>
      <c r="E415" s="12">
        <f t="shared" si="102"/>
        <v>0</v>
      </c>
      <c r="F415" s="12">
        <f t="shared" si="91"/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</row>
    <row r="416" spans="1:17" x14ac:dyDescent="0.3">
      <c r="A416" s="2" t="s">
        <v>56</v>
      </c>
      <c r="B416" s="2">
        <v>0</v>
      </c>
      <c r="C416" s="2">
        <v>0</v>
      </c>
      <c r="D416" s="3">
        <v>14624.002</v>
      </c>
      <c r="E416" s="12">
        <f t="shared" si="102"/>
        <v>14624.002</v>
      </c>
      <c r="F416" s="12">
        <f t="shared" si="91"/>
        <v>0</v>
      </c>
      <c r="G416" s="3">
        <v>1338.096</v>
      </c>
      <c r="H416" s="3">
        <v>2844.3679999999999</v>
      </c>
      <c r="I416" s="3">
        <v>1406.829</v>
      </c>
      <c r="J416" s="3">
        <v>2236.0100000000002</v>
      </c>
      <c r="K416" s="3">
        <v>1794.365</v>
      </c>
      <c r="L416" s="2">
        <v>0</v>
      </c>
      <c r="M416" s="2">
        <v>978.346</v>
      </c>
      <c r="N416" s="3">
        <v>1381.9680000000001</v>
      </c>
      <c r="O416" s="2">
        <v>646.38099999999997</v>
      </c>
      <c r="P416" s="3">
        <v>1494.5730000000001</v>
      </c>
      <c r="Q416" s="2">
        <v>503.06599999999997</v>
      </c>
    </row>
    <row r="417" spans="1:17" x14ac:dyDescent="0.3">
      <c r="A417" s="2" t="s">
        <v>71</v>
      </c>
      <c r="B417" s="2">
        <v>0</v>
      </c>
      <c r="C417" s="2">
        <v>0</v>
      </c>
      <c r="D417" s="2">
        <v>0</v>
      </c>
      <c r="E417" s="12">
        <f t="shared" si="102"/>
        <v>0</v>
      </c>
      <c r="F417" s="12">
        <f t="shared" si="91"/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</row>
    <row r="418" spans="1:17" x14ac:dyDescent="0.3">
      <c r="A418" s="2" t="s">
        <v>80</v>
      </c>
      <c r="B418" s="2">
        <v>0</v>
      </c>
      <c r="C418" s="2">
        <v>0</v>
      </c>
      <c r="D418" s="2">
        <v>0</v>
      </c>
      <c r="E418" s="12">
        <f t="shared" si="102"/>
        <v>0</v>
      </c>
      <c r="F418" s="12">
        <f t="shared" si="91"/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</row>
    <row r="419" spans="1:17" x14ac:dyDescent="0.3">
      <c r="A419" s="2" t="s">
        <v>69</v>
      </c>
      <c r="B419" s="2">
        <v>0</v>
      </c>
      <c r="C419" s="2">
        <v>0</v>
      </c>
      <c r="D419" s="2">
        <v>0</v>
      </c>
      <c r="E419" s="12">
        <f t="shared" si="102"/>
        <v>0</v>
      </c>
      <c r="F419" s="12">
        <f t="shared" si="91"/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</row>
    <row r="420" spans="1:17" x14ac:dyDescent="0.3">
      <c r="E420" s="24"/>
      <c r="F420" s="12">
        <f t="shared" si="91"/>
        <v>0</v>
      </c>
    </row>
    <row r="421" spans="1:17" x14ac:dyDescent="0.3">
      <c r="A421" s="2" t="s">
        <v>148</v>
      </c>
      <c r="B421" s="2">
        <v>0</v>
      </c>
      <c r="C421" s="2">
        <v>0</v>
      </c>
      <c r="D421" s="2">
        <v>0</v>
      </c>
      <c r="E421" s="10">
        <f>SUM(E422)</f>
        <v>0</v>
      </c>
      <c r="F421" s="10">
        <f t="shared" ref="F421" si="103">SUM(F422)</f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</row>
    <row r="422" spans="1:17" x14ac:dyDescent="0.3">
      <c r="A422" s="2" t="s">
        <v>71</v>
      </c>
      <c r="B422" s="2">
        <v>0</v>
      </c>
      <c r="C422" s="2">
        <v>0</v>
      </c>
      <c r="D422" s="2">
        <v>0</v>
      </c>
      <c r="E422" s="12">
        <f>SUM(G422:Y422)</f>
        <v>0</v>
      </c>
      <c r="F422" s="12">
        <f t="shared" si="91"/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</row>
    <row r="423" spans="1:17" x14ac:dyDescent="0.3">
      <c r="E423" s="24"/>
      <c r="F423" s="12">
        <f t="shared" si="91"/>
        <v>0</v>
      </c>
    </row>
    <row r="424" spans="1:17" x14ac:dyDescent="0.3">
      <c r="A424" s="2" t="s">
        <v>149</v>
      </c>
      <c r="B424" s="2">
        <v>0</v>
      </c>
      <c r="C424" s="2">
        <v>0</v>
      </c>
      <c r="D424" s="3">
        <v>2698331.9959999998</v>
      </c>
      <c r="E424" s="25">
        <f>E426+E434</f>
        <v>2698331.9959999998</v>
      </c>
      <c r="F424" s="25">
        <f t="shared" ref="F424" si="104">F426+F434</f>
        <v>0</v>
      </c>
      <c r="G424" s="3">
        <v>246897.378</v>
      </c>
      <c r="H424" s="3">
        <v>524825.57400000002</v>
      </c>
      <c r="I424" s="3">
        <v>259579.538</v>
      </c>
      <c r="J424" s="3">
        <v>412574.962</v>
      </c>
      <c r="K424" s="3">
        <v>331085.33600000001</v>
      </c>
      <c r="L424" s="2">
        <v>0</v>
      </c>
      <c r="M424" s="3">
        <v>180518.41</v>
      </c>
      <c r="N424" s="3">
        <v>254992.37299999999</v>
      </c>
      <c r="O424" s="3">
        <v>119266.274</v>
      </c>
      <c r="P424" s="3">
        <v>275769.53000000003</v>
      </c>
      <c r="Q424" s="3">
        <v>92822.620999999999</v>
      </c>
    </row>
    <row r="425" spans="1:17" x14ac:dyDescent="0.3">
      <c r="E425" s="24"/>
      <c r="F425" s="12">
        <f t="shared" si="91"/>
        <v>0</v>
      </c>
    </row>
    <row r="426" spans="1:17" x14ac:dyDescent="0.3">
      <c r="A426" s="2" t="s">
        <v>150</v>
      </c>
      <c r="B426" s="2">
        <v>0</v>
      </c>
      <c r="C426" s="2">
        <v>0</v>
      </c>
      <c r="D426" s="3">
        <v>2698331.9959999998</v>
      </c>
      <c r="E426" s="10">
        <f>SUM(E427:E432)</f>
        <v>2698331.9959999998</v>
      </c>
      <c r="F426" s="10">
        <f t="shared" ref="F426" si="105">SUM(F427:F432)</f>
        <v>0</v>
      </c>
      <c r="G426" s="3">
        <v>246897.378</v>
      </c>
      <c r="H426" s="3">
        <v>524825.57400000002</v>
      </c>
      <c r="I426" s="3">
        <v>259579.538</v>
      </c>
      <c r="J426" s="3">
        <v>412574.962</v>
      </c>
      <c r="K426" s="3">
        <v>331085.33600000001</v>
      </c>
      <c r="L426" s="2">
        <v>0</v>
      </c>
      <c r="M426" s="3">
        <v>180518.41</v>
      </c>
      <c r="N426" s="3">
        <v>254992.37299999999</v>
      </c>
      <c r="O426" s="3">
        <v>119266.274</v>
      </c>
      <c r="P426" s="3">
        <v>275769.53000000003</v>
      </c>
      <c r="Q426" s="3">
        <v>92822.620999999999</v>
      </c>
    </row>
    <row r="427" spans="1:17" x14ac:dyDescent="0.3">
      <c r="A427" s="2" t="s">
        <v>65</v>
      </c>
      <c r="B427" s="2">
        <v>0</v>
      </c>
      <c r="C427" s="2">
        <v>0</v>
      </c>
      <c r="D427" s="2">
        <v>0</v>
      </c>
      <c r="E427" s="12">
        <f t="shared" ref="E427:E432" si="106">SUM(G427:Y427)</f>
        <v>0</v>
      </c>
      <c r="F427" s="12">
        <f t="shared" si="91"/>
        <v>0</v>
      </c>
      <c r="G427" s="2">
        <v>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</row>
    <row r="428" spans="1:17" x14ac:dyDescent="0.3">
      <c r="A428" s="2" t="s">
        <v>28</v>
      </c>
      <c r="B428" s="2">
        <v>0</v>
      </c>
      <c r="C428" s="2">
        <v>0</v>
      </c>
      <c r="D428" s="3">
        <v>-2000</v>
      </c>
      <c r="E428" s="12">
        <f t="shared" si="106"/>
        <v>-2000.0000000000002</v>
      </c>
      <c r="F428" s="12">
        <f t="shared" si="91"/>
        <v>0</v>
      </c>
      <c r="G428" s="2">
        <v>-183</v>
      </c>
      <c r="H428" s="2">
        <v>-389</v>
      </c>
      <c r="I428" s="2">
        <v>-192.4</v>
      </c>
      <c r="J428" s="2">
        <v>-305.8</v>
      </c>
      <c r="K428" s="2">
        <v>-245.4</v>
      </c>
      <c r="L428" s="2">
        <v>0</v>
      </c>
      <c r="M428" s="2">
        <v>-133.80000000000001</v>
      </c>
      <c r="N428" s="2">
        <v>-189</v>
      </c>
      <c r="O428" s="2">
        <v>-88.4</v>
      </c>
      <c r="P428" s="2">
        <v>-204.4</v>
      </c>
      <c r="Q428" s="2">
        <v>-68.8</v>
      </c>
    </row>
    <row r="429" spans="1:17" x14ac:dyDescent="0.3">
      <c r="A429" s="2" t="s">
        <v>72</v>
      </c>
      <c r="B429" s="2">
        <v>0</v>
      </c>
      <c r="C429" s="2">
        <v>0</v>
      </c>
      <c r="D429" s="2">
        <v>0</v>
      </c>
      <c r="E429" s="12">
        <f t="shared" si="106"/>
        <v>0</v>
      </c>
      <c r="F429" s="12">
        <f t="shared" si="91"/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</row>
    <row r="430" spans="1:17" x14ac:dyDescent="0.3">
      <c r="A430" s="2" t="s">
        <v>55</v>
      </c>
      <c r="B430" s="2">
        <v>0</v>
      </c>
      <c r="C430" s="2">
        <v>0</v>
      </c>
      <c r="D430" s="3">
        <v>2684794.9980000001</v>
      </c>
      <c r="E430" s="12">
        <f t="shared" si="106"/>
        <v>2684794.9979999997</v>
      </c>
      <c r="F430" s="12">
        <f t="shared" si="91"/>
        <v>0</v>
      </c>
      <c r="G430" s="3">
        <v>245658.742</v>
      </c>
      <c r="H430" s="3">
        <v>522192.62800000003</v>
      </c>
      <c r="I430" s="3">
        <v>258277.27900000001</v>
      </c>
      <c r="J430" s="3">
        <v>410505.15500000003</v>
      </c>
      <c r="K430" s="3">
        <v>329424.34600000002</v>
      </c>
      <c r="L430" s="2">
        <v>0</v>
      </c>
      <c r="M430" s="3">
        <v>179612.785</v>
      </c>
      <c r="N430" s="3">
        <v>253713.12700000001</v>
      </c>
      <c r="O430" s="3">
        <v>118667.939</v>
      </c>
      <c r="P430" s="3">
        <v>274386.049</v>
      </c>
      <c r="Q430" s="3">
        <v>92356.948000000004</v>
      </c>
    </row>
    <row r="431" spans="1:17" x14ac:dyDescent="0.3">
      <c r="A431" s="2" t="s">
        <v>71</v>
      </c>
      <c r="B431" s="2">
        <v>0</v>
      </c>
      <c r="C431" s="2">
        <v>0</v>
      </c>
      <c r="D431" s="3">
        <v>15536.998</v>
      </c>
      <c r="E431" s="12">
        <f t="shared" si="106"/>
        <v>15536.998</v>
      </c>
      <c r="F431" s="12">
        <f t="shared" si="91"/>
        <v>0</v>
      </c>
      <c r="G431" s="3">
        <v>1421.636</v>
      </c>
      <c r="H431" s="3">
        <v>3021.9459999999999</v>
      </c>
      <c r="I431" s="3">
        <v>1494.6590000000001</v>
      </c>
      <c r="J431" s="3">
        <v>2375.607</v>
      </c>
      <c r="K431" s="3">
        <v>1906.39</v>
      </c>
      <c r="L431" s="2">
        <v>0</v>
      </c>
      <c r="M431" s="3">
        <v>1039.425</v>
      </c>
      <c r="N431" s="3">
        <v>1468.2460000000001</v>
      </c>
      <c r="O431" s="2">
        <v>686.73500000000001</v>
      </c>
      <c r="P431" s="3">
        <v>1587.8810000000001</v>
      </c>
      <c r="Q431" s="2">
        <v>534.47299999999996</v>
      </c>
    </row>
    <row r="432" spans="1:17" x14ac:dyDescent="0.3">
      <c r="A432" s="2" t="s">
        <v>59</v>
      </c>
      <c r="B432" s="2">
        <v>0</v>
      </c>
      <c r="C432" s="2">
        <v>0</v>
      </c>
      <c r="D432" s="2">
        <v>0</v>
      </c>
      <c r="E432" s="12">
        <f t="shared" si="106"/>
        <v>0</v>
      </c>
      <c r="F432" s="12">
        <f t="shared" si="91"/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</row>
    <row r="433" spans="1:17" x14ac:dyDescent="0.3">
      <c r="E433" s="24"/>
      <c r="F433" s="12">
        <f t="shared" si="91"/>
        <v>0</v>
      </c>
    </row>
    <row r="434" spans="1:17" x14ac:dyDescent="0.3">
      <c r="A434" s="2" t="s">
        <v>151</v>
      </c>
      <c r="B434" s="2">
        <v>0</v>
      </c>
      <c r="C434" s="2">
        <v>0</v>
      </c>
      <c r="D434" s="2">
        <v>0</v>
      </c>
      <c r="E434" s="10">
        <f>SUM(E435)</f>
        <v>0</v>
      </c>
      <c r="F434" s="10">
        <f t="shared" ref="F434" si="107">SUM(F435)</f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</row>
    <row r="435" spans="1:17" x14ac:dyDescent="0.3">
      <c r="A435" s="2" t="s">
        <v>71</v>
      </c>
      <c r="B435" s="2">
        <v>0</v>
      </c>
      <c r="C435" s="2">
        <v>0</v>
      </c>
      <c r="D435" s="2">
        <v>0</v>
      </c>
      <c r="E435" s="12">
        <f>SUM(G435:Y435)</f>
        <v>0</v>
      </c>
      <c r="F435" s="12">
        <f t="shared" ref="F435:F496" si="108">D435-E435</f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</row>
    <row r="436" spans="1:17" x14ac:dyDescent="0.3">
      <c r="E436" s="24"/>
      <c r="F436" s="12">
        <f t="shared" si="108"/>
        <v>0</v>
      </c>
    </row>
    <row r="437" spans="1:17" ht="27.6" x14ac:dyDescent="0.3">
      <c r="A437" s="2" t="s">
        <v>152</v>
      </c>
      <c r="B437" s="2">
        <v>0</v>
      </c>
      <c r="C437" s="2">
        <v>0</v>
      </c>
      <c r="D437" s="3">
        <v>837203.08</v>
      </c>
      <c r="E437" s="10">
        <f>SUM(E438:E443)</f>
        <v>837203.08000000007</v>
      </c>
      <c r="F437" s="10">
        <f t="shared" ref="F437" si="109">SUM(F438:F443)</f>
        <v>0</v>
      </c>
      <c r="G437" s="3">
        <v>11173.56</v>
      </c>
      <c r="H437" s="3">
        <v>129414.48</v>
      </c>
      <c r="I437" s="3">
        <v>60199.4</v>
      </c>
      <c r="J437" s="3">
        <v>74440</v>
      </c>
      <c r="K437" s="3">
        <v>270834.94</v>
      </c>
      <c r="L437" s="2">
        <v>0</v>
      </c>
      <c r="M437" s="3">
        <v>10435.64</v>
      </c>
      <c r="N437" s="3">
        <v>199320.38</v>
      </c>
      <c r="O437" s="3">
        <v>8715.5</v>
      </c>
      <c r="P437" s="3">
        <v>12330.5</v>
      </c>
      <c r="Q437" s="3">
        <v>60338.68</v>
      </c>
    </row>
    <row r="438" spans="1:17" x14ac:dyDescent="0.3">
      <c r="A438" s="2" t="s">
        <v>97</v>
      </c>
      <c r="B438" s="2">
        <v>0</v>
      </c>
      <c r="C438" s="2">
        <v>0</v>
      </c>
      <c r="D438" s="3">
        <v>7700</v>
      </c>
      <c r="E438" s="12">
        <f t="shared" ref="E438:E443" si="110">SUM(G438:Y438)</f>
        <v>7700</v>
      </c>
      <c r="F438" s="12">
        <f t="shared" si="108"/>
        <v>0</v>
      </c>
      <c r="G438" s="2">
        <v>0</v>
      </c>
      <c r="H438" s="2">
        <v>0</v>
      </c>
      <c r="I438" s="2">
        <v>0</v>
      </c>
      <c r="J438" s="2">
        <v>0</v>
      </c>
      <c r="K438" s="3">
        <v>7700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</row>
    <row r="439" spans="1:17" x14ac:dyDescent="0.3">
      <c r="A439" s="2" t="s">
        <v>65</v>
      </c>
      <c r="B439" s="2">
        <v>0</v>
      </c>
      <c r="C439" s="2">
        <v>0</v>
      </c>
      <c r="D439" s="3">
        <v>815553.08</v>
      </c>
      <c r="E439" s="12">
        <f t="shared" si="110"/>
        <v>815553.08000000007</v>
      </c>
      <c r="F439" s="12">
        <f t="shared" si="108"/>
        <v>0</v>
      </c>
      <c r="G439" s="3">
        <v>10563.56</v>
      </c>
      <c r="H439" s="3">
        <v>125914.48</v>
      </c>
      <c r="I439" s="3">
        <v>58479.4</v>
      </c>
      <c r="J439" s="3">
        <v>73785</v>
      </c>
      <c r="K439" s="3">
        <v>256884.94</v>
      </c>
      <c r="L439" s="2">
        <v>0</v>
      </c>
      <c r="M439" s="3">
        <v>9835.64</v>
      </c>
      <c r="N439" s="3">
        <v>199280.38</v>
      </c>
      <c r="O439" s="3">
        <v>8620.5</v>
      </c>
      <c r="P439" s="3">
        <v>11900.5</v>
      </c>
      <c r="Q439" s="3">
        <v>60288.68</v>
      </c>
    </row>
    <row r="440" spans="1:17" x14ac:dyDescent="0.3">
      <c r="A440" s="2" t="s">
        <v>153</v>
      </c>
      <c r="B440" s="2">
        <v>0</v>
      </c>
      <c r="C440" s="2">
        <v>0</v>
      </c>
      <c r="D440" s="2">
        <v>0</v>
      </c>
      <c r="E440" s="12">
        <f t="shared" si="110"/>
        <v>0</v>
      </c>
      <c r="F440" s="12">
        <f t="shared" si="108"/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</row>
    <row r="441" spans="1:17" x14ac:dyDescent="0.3">
      <c r="A441" s="2" t="s">
        <v>66</v>
      </c>
      <c r="B441" s="2">
        <v>0</v>
      </c>
      <c r="C441" s="2">
        <v>0</v>
      </c>
      <c r="D441" s="2">
        <v>600</v>
      </c>
      <c r="E441" s="12">
        <f t="shared" si="110"/>
        <v>600</v>
      </c>
      <c r="F441" s="12">
        <f t="shared" si="108"/>
        <v>0</v>
      </c>
      <c r="G441" s="2">
        <v>0</v>
      </c>
      <c r="H441" s="2">
        <v>0</v>
      </c>
      <c r="I441" s="2">
        <v>0</v>
      </c>
      <c r="J441" s="2">
        <v>0</v>
      </c>
      <c r="K441" s="2">
        <v>600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</row>
    <row r="442" spans="1:17" x14ac:dyDescent="0.3">
      <c r="A442" s="2" t="s">
        <v>72</v>
      </c>
      <c r="B442" s="2">
        <v>0</v>
      </c>
      <c r="C442" s="2">
        <v>0</v>
      </c>
      <c r="D442" s="2">
        <v>0</v>
      </c>
      <c r="E442" s="12">
        <f t="shared" si="110"/>
        <v>0</v>
      </c>
      <c r="F442" s="12">
        <f t="shared" si="108"/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</row>
    <row r="443" spans="1:17" x14ac:dyDescent="0.3">
      <c r="A443" s="2" t="s">
        <v>67</v>
      </c>
      <c r="B443" s="2">
        <v>0</v>
      </c>
      <c r="C443" s="2">
        <v>0</v>
      </c>
      <c r="D443" s="3">
        <v>13350</v>
      </c>
      <c r="E443" s="12">
        <f t="shared" si="110"/>
        <v>13350</v>
      </c>
      <c r="F443" s="12">
        <f t="shared" si="108"/>
        <v>0</v>
      </c>
      <c r="G443" s="2">
        <v>610</v>
      </c>
      <c r="H443" s="3">
        <v>3500</v>
      </c>
      <c r="I443" s="3">
        <v>1720</v>
      </c>
      <c r="J443" s="2">
        <v>655</v>
      </c>
      <c r="K443" s="3">
        <v>5650</v>
      </c>
      <c r="L443" s="2">
        <v>0</v>
      </c>
      <c r="M443" s="2">
        <v>600</v>
      </c>
      <c r="N443" s="2">
        <v>40</v>
      </c>
      <c r="O443" s="2">
        <v>95</v>
      </c>
      <c r="P443" s="2">
        <v>430</v>
      </c>
      <c r="Q443" s="2">
        <v>50</v>
      </c>
    </row>
    <row r="444" spans="1:17" x14ac:dyDescent="0.3">
      <c r="E444" s="24"/>
      <c r="F444" s="12">
        <f t="shared" si="108"/>
        <v>0</v>
      </c>
    </row>
    <row r="445" spans="1:17" x14ac:dyDescent="0.3">
      <c r="A445" s="2" t="s">
        <v>154</v>
      </c>
      <c r="B445" s="2">
        <v>0</v>
      </c>
      <c r="C445" s="2">
        <v>0</v>
      </c>
      <c r="D445" s="3">
        <v>287540</v>
      </c>
      <c r="E445" s="25">
        <f>E447+E457</f>
        <v>287540</v>
      </c>
      <c r="F445" s="25">
        <f t="shared" ref="F445" si="111">F447+F457</f>
        <v>0</v>
      </c>
      <c r="G445" s="3">
        <v>26309.91</v>
      </c>
      <c r="H445" s="3">
        <v>55926.53</v>
      </c>
      <c r="I445" s="3">
        <v>27661.348000000002</v>
      </c>
      <c r="J445" s="3">
        <v>43964.866000000002</v>
      </c>
      <c r="K445" s="3">
        <v>35281.158000000003</v>
      </c>
      <c r="L445" s="2">
        <v>0</v>
      </c>
      <c r="M445" s="3">
        <v>19236.425999999999</v>
      </c>
      <c r="N445" s="3">
        <v>27172.53</v>
      </c>
      <c r="O445" s="3">
        <v>12709.268</v>
      </c>
      <c r="P445" s="3">
        <v>29386.588</v>
      </c>
      <c r="Q445" s="3">
        <v>9891.3760000000002</v>
      </c>
    </row>
    <row r="446" spans="1:17" x14ac:dyDescent="0.3">
      <c r="E446" s="16"/>
      <c r="F446" s="12">
        <f t="shared" si="108"/>
        <v>0</v>
      </c>
    </row>
    <row r="447" spans="1:17" x14ac:dyDescent="0.3">
      <c r="A447" s="2" t="s">
        <v>155</v>
      </c>
      <c r="B447" s="2">
        <v>0</v>
      </c>
      <c r="C447" s="2">
        <v>0</v>
      </c>
      <c r="D447" s="3">
        <v>287540</v>
      </c>
      <c r="E447" s="10">
        <f>SUM(E448:E455)</f>
        <v>287540</v>
      </c>
      <c r="F447" s="10">
        <f t="shared" ref="F447" si="112">SUM(F448:F455)</f>
        <v>0</v>
      </c>
      <c r="G447" s="3">
        <v>26309.91</v>
      </c>
      <c r="H447" s="3">
        <v>55926.53</v>
      </c>
      <c r="I447" s="3">
        <v>27661.348000000002</v>
      </c>
      <c r="J447" s="3">
        <v>43964.866000000002</v>
      </c>
      <c r="K447" s="3">
        <v>35281.158000000003</v>
      </c>
      <c r="L447" s="2">
        <v>0</v>
      </c>
      <c r="M447" s="3">
        <v>19236.425999999999</v>
      </c>
      <c r="N447" s="3">
        <v>27172.53</v>
      </c>
      <c r="O447" s="3">
        <v>12709.268</v>
      </c>
      <c r="P447" s="3">
        <v>29386.588</v>
      </c>
      <c r="Q447" s="3">
        <v>9891.3760000000002</v>
      </c>
    </row>
    <row r="448" spans="1:17" x14ac:dyDescent="0.3">
      <c r="A448" s="2" t="s">
        <v>80</v>
      </c>
      <c r="B448" s="2">
        <v>0</v>
      </c>
      <c r="C448" s="2">
        <v>0</v>
      </c>
      <c r="D448" s="2">
        <v>0</v>
      </c>
      <c r="E448" s="12">
        <f t="shared" ref="E448:E455" si="113">SUM(G448:Y448)</f>
        <v>0</v>
      </c>
      <c r="F448" s="12">
        <f t="shared" si="108"/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</row>
    <row r="449" spans="1:17" x14ac:dyDescent="0.3">
      <c r="A449" s="2" t="s">
        <v>65</v>
      </c>
      <c r="B449" s="2">
        <v>0</v>
      </c>
      <c r="C449" s="2">
        <v>0</v>
      </c>
      <c r="D449" s="2">
        <v>0</v>
      </c>
      <c r="E449" s="12">
        <f t="shared" si="113"/>
        <v>0</v>
      </c>
      <c r="F449" s="12">
        <f t="shared" si="108"/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</row>
    <row r="450" spans="1:17" x14ac:dyDescent="0.3">
      <c r="A450" s="2" t="s">
        <v>67</v>
      </c>
      <c r="B450" s="2">
        <v>0</v>
      </c>
      <c r="C450" s="2">
        <v>0</v>
      </c>
      <c r="D450" s="2">
        <v>0</v>
      </c>
      <c r="E450" s="12">
        <f t="shared" si="113"/>
        <v>0</v>
      </c>
      <c r="F450" s="12">
        <f t="shared" si="108"/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</row>
    <row r="451" spans="1:17" x14ac:dyDescent="0.3">
      <c r="A451" s="2" t="s">
        <v>72</v>
      </c>
      <c r="B451" s="2">
        <v>0</v>
      </c>
      <c r="C451" s="2">
        <v>0</v>
      </c>
      <c r="D451" s="2">
        <v>0</v>
      </c>
      <c r="E451" s="12">
        <f t="shared" si="113"/>
        <v>0</v>
      </c>
      <c r="F451" s="12">
        <f t="shared" si="108"/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</row>
    <row r="452" spans="1:17" x14ac:dyDescent="0.3">
      <c r="A452" s="2" t="s">
        <v>69</v>
      </c>
      <c r="B452" s="2">
        <v>0</v>
      </c>
      <c r="C452" s="2">
        <v>0</v>
      </c>
      <c r="D452" s="2">
        <v>0</v>
      </c>
      <c r="E452" s="12">
        <f t="shared" si="113"/>
        <v>0</v>
      </c>
      <c r="F452" s="12">
        <f t="shared" si="108"/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</row>
    <row r="453" spans="1:17" x14ac:dyDescent="0.3">
      <c r="A453" s="2" t="s">
        <v>55</v>
      </c>
      <c r="B453" s="2">
        <v>0</v>
      </c>
      <c r="C453" s="2">
        <v>0</v>
      </c>
      <c r="D453" s="3">
        <v>287540</v>
      </c>
      <c r="E453" s="12">
        <f t="shared" si="113"/>
        <v>287540</v>
      </c>
      <c r="F453" s="12">
        <f t="shared" si="108"/>
        <v>0</v>
      </c>
      <c r="G453" s="3">
        <v>26309.91</v>
      </c>
      <c r="H453" s="3">
        <v>55926.53</v>
      </c>
      <c r="I453" s="3">
        <v>27661.348000000002</v>
      </c>
      <c r="J453" s="3">
        <v>43964.866000000002</v>
      </c>
      <c r="K453" s="3">
        <v>35281.158000000003</v>
      </c>
      <c r="L453" s="2">
        <v>0</v>
      </c>
      <c r="M453" s="3">
        <v>19236.425999999999</v>
      </c>
      <c r="N453" s="3">
        <v>27172.53</v>
      </c>
      <c r="O453" s="3">
        <v>12709.268</v>
      </c>
      <c r="P453" s="3">
        <v>29386.588</v>
      </c>
      <c r="Q453" s="3">
        <v>9891.3760000000002</v>
      </c>
    </row>
    <row r="454" spans="1:17" x14ac:dyDescent="0.3">
      <c r="A454" s="2" t="s">
        <v>56</v>
      </c>
      <c r="B454" s="2">
        <v>0</v>
      </c>
      <c r="C454" s="2">
        <v>0</v>
      </c>
      <c r="D454" s="2">
        <v>0</v>
      </c>
      <c r="E454" s="12">
        <f t="shared" si="113"/>
        <v>0</v>
      </c>
      <c r="F454" s="12">
        <f t="shared" si="108"/>
        <v>0</v>
      </c>
      <c r="G454" s="2">
        <v>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</row>
    <row r="455" spans="1:17" x14ac:dyDescent="0.3">
      <c r="A455" s="2" t="s">
        <v>71</v>
      </c>
      <c r="B455" s="2">
        <v>0</v>
      </c>
      <c r="C455" s="2">
        <v>0</v>
      </c>
      <c r="D455" s="2">
        <v>0</v>
      </c>
      <c r="E455" s="12">
        <f t="shared" si="113"/>
        <v>0</v>
      </c>
      <c r="F455" s="12">
        <f t="shared" si="108"/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</row>
    <row r="456" spans="1:17" x14ac:dyDescent="0.3">
      <c r="E456" s="24"/>
      <c r="F456" s="12">
        <f t="shared" si="108"/>
        <v>0</v>
      </c>
    </row>
    <row r="457" spans="1:17" x14ac:dyDescent="0.3">
      <c r="A457" s="2" t="s">
        <v>156</v>
      </c>
      <c r="B457" s="2">
        <v>0</v>
      </c>
      <c r="C457" s="2">
        <v>0</v>
      </c>
      <c r="D457" s="2">
        <v>0</v>
      </c>
      <c r="E457" s="10">
        <f>SUM(E458:E460)</f>
        <v>0</v>
      </c>
      <c r="F457" s="10">
        <f t="shared" ref="F457" si="114">SUM(F458:F460)</f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</row>
    <row r="458" spans="1:17" x14ac:dyDescent="0.3">
      <c r="A458" s="2" t="s">
        <v>65</v>
      </c>
      <c r="B458" s="2">
        <v>0</v>
      </c>
      <c r="C458" s="2">
        <v>0</v>
      </c>
      <c r="D458" s="2">
        <v>0</v>
      </c>
      <c r="E458" s="12">
        <f>SUM(G458:Y458)</f>
        <v>0</v>
      </c>
      <c r="F458" s="12">
        <f t="shared" si="108"/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</row>
    <row r="459" spans="1:17" x14ac:dyDescent="0.3">
      <c r="A459" s="2" t="s">
        <v>56</v>
      </c>
      <c r="B459" s="2">
        <v>0</v>
      </c>
      <c r="C459" s="2">
        <v>0</v>
      </c>
      <c r="D459" s="2">
        <v>0</v>
      </c>
      <c r="E459" s="12">
        <f>SUM(G459:Y459)</f>
        <v>0</v>
      </c>
      <c r="F459" s="12">
        <f t="shared" si="108"/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</row>
    <row r="460" spans="1:17" x14ac:dyDescent="0.3">
      <c r="A460" s="2" t="s">
        <v>71</v>
      </c>
      <c r="B460" s="2">
        <v>0</v>
      </c>
      <c r="C460" s="2">
        <v>0</v>
      </c>
      <c r="D460" s="2">
        <v>0</v>
      </c>
      <c r="E460" s="12">
        <f>SUM(G460:Y460)</f>
        <v>0</v>
      </c>
      <c r="F460" s="12">
        <f t="shared" si="108"/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</row>
    <row r="461" spans="1:17" x14ac:dyDescent="0.3">
      <c r="E461" s="24"/>
      <c r="F461" s="12">
        <f t="shared" si="108"/>
        <v>0</v>
      </c>
    </row>
    <row r="462" spans="1:17" x14ac:dyDescent="0.3">
      <c r="A462" s="2" t="s">
        <v>157</v>
      </c>
      <c r="B462" s="2">
        <v>0</v>
      </c>
      <c r="C462" s="2">
        <v>0</v>
      </c>
      <c r="D462" s="2">
        <v>0</v>
      </c>
      <c r="E462" s="31">
        <f>E464+E470</f>
        <v>0</v>
      </c>
      <c r="F462" s="31">
        <f t="shared" ref="F462" si="115">F464+F470</f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</row>
    <row r="463" spans="1:17" x14ac:dyDescent="0.3">
      <c r="E463" s="9"/>
      <c r="F463" s="12">
        <f t="shared" si="108"/>
        <v>0</v>
      </c>
    </row>
    <row r="464" spans="1:17" x14ac:dyDescent="0.3">
      <c r="A464" s="2" t="s">
        <v>158</v>
      </c>
      <c r="B464" s="2">
        <v>0</v>
      </c>
      <c r="C464" s="2">
        <v>0</v>
      </c>
      <c r="D464" s="2">
        <v>0</v>
      </c>
      <c r="E464" s="17">
        <f>SUM(E465:E469)</f>
        <v>0</v>
      </c>
      <c r="F464" s="17">
        <f t="shared" ref="F464" si="116">SUM(F465:F469)</f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</row>
    <row r="465" spans="1:17" x14ac:dyDescent="0.3">
      <c r="A465" s="2" t="s">
        <v>80</v>
      </c>
      <c r="B465" s="2">
        <v>0</v>
      </c>
      <c r="C465" s="2">
        <v>0</v>
      </c>
      <c r="D465" s="2">
        <v>0</v>
      </c>
      <c r="E465" s="12">
        <f>SUM(G465:Y465)</f>
        <v>0</v>
      </c>
      <c r="F465" s="12">
        <f t="shared" si="108"/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</row>
    <row r="466" spans="1:17" x14ac:dyDescent="0.3">
      <c r="A466" s="2" t="s">
        <v>65</v>
      </c>
      <c r="B466" s="2">
        <v>0</v>
      </c>
      <c r="C466" s="2">
        <v>0</v>
      </c>
      <c r="D466" s="2">
        <v>0</v>
      </c>
      <c r="E466" s="12">
        <f>SUM(G466:Y466)</f>
        <v>0</v>
      </c>
      <c r="F466" s="12">
        <f t="shared" si="108"/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</row>
    <row r="467" spans="1:17" x14ac:dyDescent="0.3">
      <c r="A467" s="2" t="s">
        <v>72</v>
      </c>
      <c r="B467" s="2">
        <v>0</v>
      </c>
      <c r="C467" s="2">
        <v>0</v>
      </c>
      <c r="D467" s="2">
        <v>0</v>
      </c>
      <c r="E467" s="12">
        <f>SUM(G467:Y467)</f>
        <v>0</v>
      </c>
      <c r="F467" s="12">
        <f t="shared" si="108"/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</row>
    <row r="468" spans="1:17" x14ac:dyDescent="0.3">
      <c r="A468" s="2" t="s">
        <v>55</v>
      </c>
      <c r="B468" s="2">
        <v>0</v>
      </c>
      <c r="C468" s="2">
        <v>0</v>
      </c>
      <c r="D468" s="2">
        <v>0</v>
      </c>
      <c r="E468" s="12">
        <f>SUM(G468:Y468)</f>
        <v>0</v>
      </c>
      <c r="F468" s="12">
        <f t="shared" si="108"/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</row>
    <row r="469" spans="1:17" x14ac:dyDescent="0.3">
      <c r="A469" s="2" t="s">
        <v>56</v>
      </c>
      <c r="B469" s="2">
        <v>0</v>
      </c>
      <c r="C469" s="2">
        <v>0</v>
      </c>
      <c r="D469" s="2">
        <v>0</v>
      </c>
      <c r="E469" s="12">
        <f>SUM(G469:Y469)</f>
        <v>0</v>
      </c>
      <c r="F469" s="12">
        <f t="shared" si="108"/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</row>
    <row r="470" spans="1:17" x14ac:dyDescent="0.3">
      <c r="A470" s="2" t="s">
        <v>159</v>
      </c>
      <c r="B470" s="2">
        <v>0</v>
      </c>
      <c r="C470" s="2">
        <v>0</v>
      </c>
      <c r="D470" s="2">
        <v>0</v>
      </c>
      <c r="E470" s="10">
        <v>0</v>
      </c>
      <c r="F470" s="10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</row>
    <row r="471" spans="1:17" x14ac:dyDescent="0.3">
      <c r="E471" s="9"/>
      <c r="F471" s="12">
        <f t="shared" si="108"/>
        <v>0</v>
      </c>
    </row>
    <row r="472" spans="1:17" x14ac:dyDescent="0.3">
      <c r="A472" s="2" t="s">
        <v>160</v>
      </c>
      <c r="B472" s="3">
        <v>22632875.449999999</v>
      </c>
      <c r="C472" s="2">
        <v>0</v>
      </c>
      <c r="D472" s="3">
        <v>22632875.449999999</v>
      </c>
      <c r="E472" s="19">
        <f>E328+E331</f>
        <v>22632875.450000003</v>
      </c>
      <c r="F472" s="19">
        <f t="shared" ref="F472" si="117">F328+F331</f>
        <v>0</v>
      </c>
      <c r="G472" s="3">
        <v>2052976.8259999999</v>
      </c>
      <c r="H472" s="3">
        <v>3424156.0750000002</v>
      </c>
      <c r="I472" s="3">
        <v>2170244.7889999999</v>
      </c>
      <c r="J472" s="3">
        <v>2829642.003</v>
      </c>
      <c r="K472" s="3">
        <v>2857177.8960000002</v>
      </c>
      <c r="L472" s="2">
        <v>0</v>
      </c>
      <c r="M472" s="3">
        <v>1821941.2609999999</v>
      </c>
      <c r="N472" s="3">
        <v>2398032.5690000001</v>
      </c>
      <c r="O472" s="3">
        <v>1489725.4040000001</v>
      </c>
      <c r="P472" s="3">
        <v>2532760.753</v>
      </c>
      <c r="Q472" s="3">
        <v>1056217.8740000001</v>
      </c>
    </row>
    <row r="473" spans="1:17" x14ac:dyDescent="0.3">
      <c r="E473" s="9"/>
      <c r="F473" s="12">
        <f t="shared" si="108"/>
        <v>0</v>
      </c>
    </row>
    <row r="474" spans="1:17" x14ac:dyDescent="0.3">
      <c r="A474" s="2" t="s">
        <v>161</v>
      </c>
      <c r="B474" s="3">
        <v>76486974.497999996</v>
      </c>
      <c r="C474" s="3">
        <v>232853669.74900001</v>
      </c>
      <c r="D474" s="3">
        <v>76466679.958000004</v>
      </c>
      <c r="E474" s="19">
        <f>E266-E472</f>
        <v>76466679.958000124</v>
      </c>
      <c r="F474" s="19" t="e">
        <f t="shared" ref="F474" si="118">F266-F472</f>
        <v>#DIV/0!</v>
      </c>
      <c r="G474" s="3">
        <v>5713736.2680000002</v>
      </c>
      <c r="H474" s="3">
        <v>18293941.677999999</v>
      </c>
      <c r="I474" s="3">
        <v>7298687.1940000001</v>
      </c>
      <c r="J474" s="3">
        <v>14450274.887</v>
      </c>
      <c r="K474" s="3">
        <v>9725554.0160000008</v>
      </c>
      <c r="L474" s="3">
        <v>-87856.222999999998</v>
      </c>
      <c r="M474" s="3">
        <v>4193083.7319999998</v>
      </c>
      <c r="N474" s="3">
        <v>7284291.7560000001</v>
      </c>
      <c r="O474" s="3">
        <v>1907375.152</v>
      </c>
      <c r="P474" s="3">
        <v>7291593.0719999997</v>
      </c>
      <c r="Q474" s="3">
        <v>395998.42599999998</v>
      </c>
    </row>
    <row r="475" spans="1:17" x14ac:dyDescent="0.3">
      <c r="E475" s="9"/>
      <c r="F475" s="12">
        <f t="shared" si="108"/>
        <v>0</v>
      </c>
    </row>
    <row r="476" spans="1:17" x14ac:dyDescent="0.3">
      <c r="A476" s="2" t="s">
        <v>162</v>
      </c>
      <c r="B476" s="2">
        <v>0.37</v>
      </c>
      <c r="C476" s="2">
        <v>1.1000000000000001</v>
      </c>
      <c r="D476" s="2">
        <v>4.2140000000000004</v>
      </c>
      <c r="E476" s="20">
        <f>E474/E27%</f>
        <v>4.2143351497047021</v>
      </c>
      <c r="F476" s="20" t="e">
        <f t="shared" ref="F476" si="119">F474/F27%</f>
        <v>#DIV/0!</v>
      </c>
      <c r="G476" s="2">
        <v>3.4000000000000002E-2</v>
      </c>
      <c r="H476" s="2">
        <v>5.1999999999999998E-2</v>
      </c>
      <c r="I476" s="2">
        <v>4.2000000000000003E-2</v>
      </c>
      <c r="J476" s="2">
        <v>5.1999999999999998E-2</v>
      </c>
      <c r="K476" s="2">
        <v>4.3999999999999997E-2</v>
      </c>
      <c r="L476" s="2">
        <v>0</v>
      </c>
      <c r="M476" s="2">
        <v>3.5000000000000003E-2</v>
      </c>
      <c r="N476" s="2">
        <v>4.2000000000000003E-2</v>
      </c>
      <c r="O476" s="2">
        <v>2.4E-2</v>
      </c>
      <c r="P476" s="2">
        <v>3.9E-2</v>
      </c>
      <c r="Q476" s="2">
        <v>6.0000000000000001E-3</v>
      </c>
    </row>
    <row r="477" spans="1:17" x14ac:dyDescent="0.3">
      <c r="E477" s="9"/>
      <c r="F477" s="12">
        <f t="shared" si="108"/>
        <v>0</v>
      </c>
    </row>
    <row r="478" spans="1:17" x14ac:dyDescent="0.3">
      <c r="A478" s="2" t="s">
        <v>163</v>
      </c>
      <c r="B478" s="3">
        <v>92535949.010000005</v>
      </c>
      <c r="C478" s="2">
        <v>0</v>
      </c>
      <c r="D478" s="3">
        <v>92535949.010000005</v>
      </c>
      <c r="E478" s="19">
        <f>E49+E71+E83+E328+E331</f>
        <v>92535949.010000005</v>
      </c>
      <c r="F478" s="19">
        <f t="shared" ref="F478" si="120">F49+F71+F83+F328+F331</f>
        <v>0</v>
      </c>
      <c r="G478" s="3">
        <v>8765382.6799999997</v>
      </c>
      <c r="H478" s="3">
        <v>15198633.892999999</v>
      </c>
      <c r="I478" s="3">
        <v>8815356.216</v>
      </c>
      <c r="J478" s="3">
        <v>11303719.193</v>
      </c>
      <c r="K478" s="3">
        <v>11338484.447000001</v>
      </c>
      <c r="L478" s="3">
        <v>87856.222999999998</v>
      </c>
      <c r="M478" s="3">
        <v>7219414.2879999997</v>
      </c>
      <c r="N478" s="3">
        <v>8952245.9609999992</v>
      </c>
      <c r="O478" s="3">
        <v>5799877.4960000003</v>
      </c>
      <c r="P478" s="3">
        <v>10229807.872</v>
      </c>
      <c r="Q478" s="3">
        <v>4825170.7410000004</v>
      </c>
    </row>
    <row r="479" spans="1:17" x14ac:dyDescent="0.3">
      <c r="E479" s="9"/>
      <c r="F479" s="12">
        <f t="shared" si="108"/>
        <v>0</v>
      </c>
    </row>
    <row r="480" spans="1:17" x14ac:dyDescent="0.3">
      <c r="A480" s="2" t="s">
        <v>164</v>
      </c>
      <c r="B480" s="2">
        <v>0</v>
      </c>
      <c r="C480" s="2">
        <v>0</v>
      </c>
      <c r="D480" s="3">
        <v>40164198.880999997</v>
      </c>
      <c r="E480" s="19">
        <f>E140+E168+E182+E236</f>
        <v>40164198.881000005</v>
      </c>
      <c r="F480" s="19">
        <f t="shared" ref="F480" si="121">F140+F168+F182+F236</f>
        <v>0</v>
      </c>
      <c r="G480" s="3">
        <v>4010756.2859999998</v>
      </c>
      <c r="H480" s="3">
        <v>6246474.0250000004</v>
      </c>
      <c r="I480" s="3">
        <v>3950505.2710000002</v>
      </c>
      <c r="J480" s="3">
        <v>4767015.8720000004</v>
      </c>
      <c r="K480" s="3">
        <v>5097181.6490000002</v>
      </c>
      <c r="L480" s="3">
        <v>30369.223000000002</v>
      </c>
      <c r="M480" s="3">
        <v>2986291.8760000002</v>
      </c>
      <c r="N480" s="3">
        <v>3739044.9879999999</v>
      </c>
      <c r="O480" s="3">
        <v>2767999.926</v>
      </c>
      <c r="P480" s="3">
        <v>4428499.9819999998</v>
      </c>
      <c r="Q480" s="3">
        <v>2140059.7829999998</v>
      </c>
    </row>
    <row r="481" spans="1:17" x14ac:dyDescent="0.3">
      <c r="E481" s="9"/>
      <c r="F481" s="12">
        <f t="shared" si="108"/>
        <v>0</v>
      </c>
    </row>
    <row r="482" spans="1:17" x14ac:dyDescent="0.3">
      <c r="A482" s="2" t="s">
        <v>165</v>
      </c>
      <c r="B482" s="2">
        <v>0</v>
      </c>
      <c r="C482" s="2">
        <v>0</v>
      </c>
      <c r="D482" s="3">
        <v>52371750.129000001</v>
      </c>
      <c r="E482" s="19">
        <f>E478-E480</f>
        <v>52371750.129000001</v>
      </c>
      <c r="F482" s="19">
        <f t="shared" ref="F482" si="122">F478-F480</f>
        <v>0</v>
      </c>
      <c r="G482" s="3">
        <v>4754626.3940000003</v>
      </c>
      <c r="H482" s="3">
        <v>8952159.8680000007</v>
      </c>
      <c r="I482" s="3">
        <v>4864850.9450000003</v>
      </c>
      <c r="J482" s="3">
        <v>6536703.3210000005</v>
      </c>
      <c r="K482" s="3">
        <v>6241302.7980000004</v>
      </c>
      <c r="L482" s="3">
        <v>57487</v>
      </c>
      <c r="M482" s="3">
        <v>4233122.4119999995</v>
      </c>
      <c r="N482" s="3">
        <v>5213200.9730000002</v>
      </c>
      <c r="O482" s="3">
        <v>3031877.57</v>
      </c>
      <c r="P482" s="3">
        <v>5801307.8899999997</v>
      </c>
      <c r="Q482" s="3">
        <v>2685110.9580000001</v>
      </c>
    </row>
    <row r="483" spans="1:17" x14ac:dyDescent="0.3">
      <c r="E483" s="16">
        <f>E482+E486+E487</f>
        <v>52371750.129000001</v>
      </c>
      <c r="F483" s="12">
        <f t="shared" si="108"/>
        <v>-52371750.129000001</v>
      </c>
    </row>
    <row r="484" spans="1:17" x14ac:dyDescent="0.3">
      <c r="E484" s="15"/>
      <c r="F484" s="12">
        <f t="shared" si="108"/>
        <v>0</v>
      </c>
    </row>
    <row r="485" spans="1:17" x14ac:dyDescent="0.3">
      <c r="A485" s="2" t="s">
        <v>166</v>
      </c>
      <c r="B485" s="2">
        <v>0</v>
      </c>
      <c r="C485" s="2">
        <v>0</v>
      </c>
      <c r="D485" s="3">
        <v>4820725.4000000004</v>
      </c>
      <c r="E485" s="19">
        <f>SUM(E486:E493)</f>
        <v>4820725.4000000004</v>
      </c>
      <c r="F485" s="19">
        <f t="shared" ref="F485" si="123">SUM(F486:F493)</f>
        <v>0</v>
      </c>
      <c r="G485" s="3">
        <v>446517.51</v>
      </c>
      <c r="H485" s="3">
        <v>906350.54</v>
      </c>
      <c r="I485" s="3">
        <v>607096.88</v>
      </c>
      <c r="J485" s="3">
        <v>760499.38</v>
      </c>
      <c r="K485" s="3">
        <v>702688.37</v>
      </c>
      <c r="L485" s="2">
        <v>0</v>
      </c>
      <c r="M485" s="3">
        <v>400889.15</v>
      </c>
      <c r="N485" s="3">
        <v>460031.7</v>
      </c>
      <c r="O485" s="3">
        <v>196879.96</v>
      </c>
      <c r="P485" s="3">
        <v>278091.83</v>
      </c>
      <c r="Q485" s="3">
        <v>61680.08</v>
      </c>
    </row>
    <row r="486" spans="1:17" x14ac:dyDescent="0.3">
      <c r="A486" s="2" t="s">
        <v>167</v>
      </c>
      <c r="B486" s="2">
        <v>0</v>
      </c>
      <c r="C486" s="2">
        <v>0</v>
      </c>
      <c r="D486" s="2">
        <v>0</v>
      </c>
      <c r="E486" s="12">
        <f>SUM(G486:Y486)</f>
        <v>0</v>
      </c>
      <c r="F486" s="12">
        <f t="shared" si="108"/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</row>
    <row r="487" spans="1:17" x14ac:dyDescent="0.3">
      <c r="A487" s="2" t="s">
        <v>168</v>
      </c>
      <c r="B487" s="2">
        <v>0</v>
      </c>
      <c r="C487" s="2">
        <v>0</v>
      </c>
      <c r="D487" s="2">
        <v>0</v>
      </c>
      <c r="E487" s="12">
        <f t="shared" ref="E487:E493" si="124">SUM(G487:Y487)</f>
        <v>0</v>
      </c>
      <c r="F487" s="12">
        <f t="shared" si="108"/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</row>
    <row r="488" spans="1:17" x14ac:dyDescent="0.3">
      <c r="A488" s="2" t="s">
        <v>169</v>
      </c>
      <c r="B488" s="2">
        <v>0</v>
      </c>
      <c r="C488" s="2">
        <v>0</v>
      </c>
      <c r="D488" s="3">
        <v>4820725.4000000004</v>
      </c>
      <c r="E488" s="12">
        <f t="shared" si="124"/>
        <v>4820725.4000000004</v>
      </c>
      <c r="F488" s="12">
        <f t="shared" si="108"/>
        <v>0</v>
      </c>
      <c r="G488" s="3">
        <v>446517.51</v>
      </c>
      <c r="H488" s="3">
        <v>906350.54</v>
      </c>
      <c r="I488" s="3">
        <v>607096.88</v>
      </c>
      <c r="J488" s="3">
        <v>760499.38</v>
      </c>
      <c r="K488" s="3">
        <v>702688.37</v>
      </c>
      <c r="L488" s="2">
        <v>0</v>
      </c>
      <c r="M488" s="3">
        <v>400889.15</v>
      </c>
      <c r="N488" s="3">
        <v>460031.7</v>
      </c>
      <c r="O488" s="3">
        <v>196879.96</v>
      </c>
      <c r="P488" s="3">
        <v>278091.83</v>
      </c>
      <c r="Q488" s="3">
        <v>61680.08</v>
      </c>
    </row>
    <row r="489" spans="1:17" x14ac:dyDescent="0.3">
      <c r="A489" s="2" t="s">
        <v>153</v>
      </c>
      <c r="B489" s="2">
        <v>0</v>
      </c>
      <c r="C489" s="2">
        <v>0</v>
      </c>
      <c r="D489" s="2">
        <v>0</v>
      </c>
      <c r="E489" s="12">
        <f t="shared" si="124"/>
        <v>0</v>
      </c>
      <c r="F489" s="12">
        <f t="shared" si="108"/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</row>
    <row r="490" spans="1:17" x14ac:dyDescent="0.3">
      <c r="A490" s="2" t="s">
        <v>170</v>
      </c>
      <c r="B490" s="2">
        <v>0</v>
      </c>
      <c r="C490" s="2">
        <v>0</v>
      </c>
      <c r="D490" s="2">
        <v>0</v>
      </c>
      <c r="E490" s="12">
        <f t="shared" si="124"/>
        <v>0</v>
      </c>
      <c r="F490" s="12">
        <f t="shared" si="108"/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</row>
    <row r="491" spans="1:17" x14ac:dyDescent="0.3">
      <c r="A491" s="2" t="s">
        <v>171</v>
      </c>
      <c r="B491" s="2">
        <v>0</v>
      </c>
      <c r="C491" s="2">
        <v>0</v>
      </c>
      <c r="D491" s="2">
        <v>0</v>
      </c>
      <c r="E491" s="12">
        <f>SUM(G491:Y491)</f>
        <v>0</v>
      </c>
      <c r="F491" s="12">
        <f t="shared" si="108"/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</row>
    <row r="492" spans="1:17" x14ac:dyDescent="0.3">
      <c r="A492" s="2" t="s">
        <v>172</v>
      </c>
      <c r="B492" s="2">
        <v>0</v>
      </c>
      <c r="C492" s="2">
        <v>0</v>
      </c>
      <c r="D492" s="2">
        <v>0</v>
      </c>
      <c r="E492" s="12">
        <f t="shared" si="124"/>
        <v>0</v>
      </c>
      <c r="F492" s="12">
        <f t="shared" si="108"/>
        <v>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</row>
    <row r="493" spans="1:17" x14ac:dyDescent="0.3">
      <c r="A493" s="2" t="s">
        <v>173</v>
      </c>
      <c r="B493" s="2">
        <v>0</v>
      </c>
      <c r="C493" s="2">
        <v>0</v>
      </c>
      <c r="D493" s="2">
        <v>0</v>
      </c>
      <c r="E493" s="12">
        <f t="shared" si="124"/>
        <v>0</v>
      </c>
      <c r="F493" s="12">
        <f t="shared" si="108"/>
        <v>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</row>
    <row r="494" spans="1:17" x14ac:dyDescent="0.3">
      <c r="E494" s="12"/>
      <c r="F494" s="12">
        <f t="shared" si="108"/>
        <v>0</v>
      </c>
    </row>
    <row r="495" spans="1:17" x14ac:dyDescent="0.3">
      <c r="A495" s="2" t="s">
        <v>174</v>
      </c>
      <c r="B495" s="3">
        <v>57172180.989</v>
      </c>
      <c r="C495" s="2">
        <v>0</v>
      </c>
      <c r="D495" s="3">
        <v>57192475.528999999</v>
      </c>
      <c r="E495" s="32">
        <f>+E482+E485</f>
        <v>57192475.528999999</v>
      </c>
      <c r="F495" s="32">
        <f t="shared" ref="F495" si="125">+F482+F485</f>
        <v>0</v>
      </c>
      <c r="G495" s="3">
        <v>5201143.9040000001</v>
      </c>
      <c r="H495" s="3">
        <v>9858510.4079999998</v>
      </c>
      <c r="I495" s="3">
        <v>5471947.8250000002</v>
      </c>
      <c r="J495" s="3">
        <v>7297202.7010000004</v>
      </c>
      <c r="K495" s="3">
        <v>6943991.1679999996</v>
      </c>
      <c r="L495" s="3">
        <v>57487</v>
      </c>
      <c r="M495" s="3">
        <v>4634011.5619999999</v>
      </c>
      <c r="N495" s="3">
        <v>5673232.6730000004</v>
      </c>
      <c r="O495" s="3">
        <v>3228757.53</v>
      </c>
      <c r="P495" s="3">
        <v>6079399.7199999997</v>
      </c>
      <c r="Q495" s="3">
        <v>2746791.0380000002</v>
      </c>
    </row>
    <row r="496" spans="1:17" x14ac:dyDescent="0.3">
      <c r="E496" s="14"/>
      <c r="F496" s="12">
        <f t="shared" si="108"/>
        <v>0</v>
      </c>
    </row>
    <row r="497" spans="1:17" x14ac:dyDescent="0.3">
      <c r="A497" s="2" t="s">
        <v>175</v>
      </c>
      <c r="B497" s="3">
        <v>111830447.979</v>
      </c>
      <c r="C497" s="3">
        <v>232853669.74900001</v>
      </c>
      <c r="D497" s="3">
        <v>111810153.439</v>
      </c>
      <c r="E497" s="32">
        <f>E474+E480-E485</f>
        <v>111810153.43900013</v>
      </c>
      <c r="F497" s="32" t="e">
        <f t="shared" ref="F497" si="126">F474+F480-F485</f>
        <v>#DIV/0!</v>
      </c>
      <c r="G497" s="3">
        <v>9277975.0439999998</v>
      </c>
      <c r="H497" s="3">
        <v>23634065.162999999</v>
      </c>
      <c r="I497" s="3">
        <v>10642095.585000001</v>
      </c>
      <c r="J497" s="3">
        <v>18456791.379000001</v>
      </c>
      <c r="K497" s="3">
        <v>14120047.295</v>
      </c>
      <c r="L497" s="3">
        <v>-57487</v>
      </c>
      <c r="M497" s="3">
        <v>6778486.4579999996</v>
      </c>
      <c r="N497" s="3">
        <v>10563305.044</v>
      </c>
      <c r="O497" s="3">
        <v>4478495.1179999998</v>
      </c>
      <c r="P497" s="3">
        <v>11442001.223999999</v>
      </c>
      <c r="Q497" s="3">
        <v>2474378.1290000002</v>
      </c>
    </row>
    <row r="498" spans="1:17" x14ac:dyDescent="0.3">
      <c r="E498" s="14"/>
      <c r="F498" s="12">
        <f>D498-E498</f>
        <v>0</v>
      </c>
    </row>
    <row r="499" spans="1:17" x14ac:dyDescent="0.3">
      <c r="A499" s="2" t="s">
        <v>176</v>
      </c>
      <c r="B499" s="2">
        <v>0.58899999999999997</v>
      </c>
      <c r="C499" s="2">
        <v>1.1000000000000001</v>
      </c>
      <c r="D499" s="2">
        <v>0.58899999999999997</v>
      </c>
      <c r="E499" s="33">
        <f>+E497/E27%</f>
        <v>6.1622324912061996</v>
      </c>
      <c r="F499" s="33" t="e">
        <f t="shared" ref="F499" si="127">+F497/F27%</f>
        <v>#DIV/0!</v>
      </c>
      <c r="G499" s="2">
        <v>5.6000000000000001E-2</v>
      </c>
      <c r="H499" s="2">
        <v>6.7000000000000004E-2</v>
      </c>
      <c r="I499" s="2">
        <v>6.0999999999999999E-2</v>
      </c>
      <c r="J499" s="2">
        <v>6.6000000000000003E-2</v>
      </c>
      <c r="K499" s="2">
        <v>6.3E-2</v>
      </c>
      <c r="L499" s="2">
        <v>0</v>
      </c>
      <c r="M499" s="2">
        <v>5.6000000000000001E-2</v>
      </c>
      <c r="N499" s="2">
        <v>6.2E-2</v>
      </c>
      <c r="O499" s="2">
        <v>5.6000000000000001E-2</v>
      </c>
      <c r="P499" s="2">
        <v>6.2E-2</v>
      </c>
      <c r="Q499" s="2">
        <v>0.04</v>
      </c>
    </row>
    <row r="505" spans="1:17" x14ac:dyDescent="0.3">
      <c r="A505" s="2" t="s">
        <v>177</v>
      </c>
      <c r="B505" s="2">
        <v>0</v>
      </c>
      <c r="C505" s="2">
        <v>0</v>
      </c>
      <c r="D505" s="3">
        <v>36410534.460000001</v>
      </c>
      <c r="E505" s="35"/>
      <c r="F505" s="35"/>
      <c r="G505" s="3">
        <v>3379063.1490000002</v>
      </c>
      <c r="H505" s="3">
        <v>6137332.2699999996</v>
      </c>
      <c r="I505" s="3">
        <v>3515995.12</v>
      </c>
      <c r="J505" s="3">
        <v>4989814.4179999996</v>
      </c>
      <c r="K505" s="3">
        <v>4379586.5360000003</v>
      </c>
      <c r="L505" s="2">
        <v>0</v>
      </c>
      <c r="M505" s="3">
        <v>2789239.895</v>
      </c>
      <c r="N505" s="3">
        <v>3579816.6529999999</v>
      </c>
      <c r="O505" s="3">
        <v>2126986.81</v>
      </c>
      <c r="P505" s="3">
        <v>4014069.1579999998</v>
      </c>
      <c r="Q505" s="3">
        <v>1498630.4509999999</v>
      </c>
    </row>
    <row r="506" spans="1:17" x14ac:dyDescent="0.3">
      <c r="A506" s="2" t="s">
        <v>178</v>
      </c>
      <c r="B506" s="2">
        <v>0</v>
      </c>
      <c r="C506" s="2">
        <v>0</v>
      </c>
      <c r="D506" s="3">
        <v>1916759.0190000001</v>
      </c>
      <c r="E506" s="35"/>
      <c r="F506" s="35"/>
      <c r="G506" s="3">
        <v>175383.451</v>
      </c>
      <c r="H506" s="3">
        <v>372809.62800000003</v>
      </c>
      <c r="I506" s="3">
        <v>184392.21799999999</v>
      </c>
      <c r="J506" s="3">
        <v>293072.45400000003</v>
      </c>
      <c r="K506" s="3">
        <v>235186.33199999999</v>
      </c>
      <c r="L506" s="2">
        <v>0</v>
      </c>
      <c r="M506" s="3">
        <v>128231.179</v>
      </c>
      <c r="N506" s="3">
        <v>181133.726</v>
      </c>
      <c r="O506" s="3">
        <v>84720.748999999996</v>
      </c>
      <c r="P506" s="3">
        <v>195892.77100000001</v>
      </c>
      <c r="Q506" s="3">
        <v>65936.510999999999</v>
      </c>
    </row>
    <row r="507" spans="1:17" x14ac:dyDescent="0.3">
      <c r="A507" s="2" t="s">
        <v>179</v>
      </c>
      <c r="B507" s="2">
        <v>0</v>
      </c>
      <c r="C507" s="2">
        <v>0</v>
      </c>
      <c r="D507" s="3">
        <v>428232.99400000001</v>
      </c>
      <c r="G507" s="3">
        <v>39183.319000000003</v>
      </c>
      <c r="H507" s="3">
        <v>83291.317999999999</v>
      </c>
      <c r="I507" s="3">
        <v>41196.014000000003</v>
      </c>
      <c r="J507" s="3">
        <v>65476.824999999997</v>
      </c>
      <c r="K507" s="3">
        <v>52544.188000000002</v>
      </c>
      <c r="L507" s="2">
        <v>0</v>
      </c>
      <c r="M507" s="3">
        <v>28648.787</v>
      </c>
      <c r="N507" s="3">
        <v>40468.017999999996</v>
      </c>
      <c r="O507" s="3">
        <v>18927.898000000001</v>
      </c>
      <c r="P507" s="3">
        <v>43765.411999999997</v>
      </c>
      <c r="Q507" s="3">
        <v>14731.215</v>
      </c>
    </row>
    <row r="508" spans="1:17" x14ac:dyDescent="0.3">
      <c r="A508" s="2" t="s">
        <v>180</v>
      </c>
      <c r="B508" s="2">
        <v>0</v>
      </c>
      <c r="C508" s="2">
        <v>0</v>
      </c>
      <c r="D508" s="3">
        <v>9819110.0429999996</v>
      </c>
      <c r="G508" s="3">
        <v>898448.56900000002</v>
      </c>
      <c r="H508" s="3">
        <v>1909816.9040000001</v>
      </c>
      <c r="I508" s="3">
        <v>944598.38600000006</v>
      </c>
      <c r="J508" s="3">
        <v>1501341.9269999999</v>
      </c>
      <c r="K508" s="3">
        <v>1204804.8019999999</v>
      </c>
      <c r="L508" s="2">
        <v>0</v>
      </c>
      <c r="M508" s="3">
        <v>656898.46100000001</v>
      </c>
      <c r="N508" s="3">
        <v>927905.89800000004</v>
      </c>
      <c r="O508" s="3">
        <v>434004.66399999999</v>
      </c>
      <c r="P508" s="3">
        <v>1003513.046</v>
      </c>
      <c r="Q508" s="3">
        <v>337777.386</v>
      </c>
    </row>
    <row r="509" spans="1:17" x14ac:dyDescent="0.3">
      <c r="A509" s="2" t="s">
        <v>181</v>
      </c>
      <c r="B509" s="2">
        <v>0</v>
      </c>
      <c r="C509" s="2">
        <v>0</v>
      </c>
      <c r="D509" s="3">
        <v>666704.36499999999</v>
      </c>
      <c r="G509" s="3">
        <v>61003.45</v>
      </c>
      <c r="H509" s="3">
        <v>129673.999</v>
      </c>
      <c r="I509" s="3">
        <v>64136.959000000003</v>
      </c>
      <c r="J509" s="3">
        <v>101939.09699999999</v>
      </c>
      <c r="K509" s="3">
        <v>81804.626000000004</v>
      </c>
      <c r="L509" s="2">
        <v>0</v>
      </c>
      <c r="M509" s="3">
        <v>44602.521000000001</v>
      </c>
      <c r="N509" s="3">
        <v>63003.561999999998</v>
      </c>
      <c r="O509" s="3">
        <v>29468.333999999999</v>
      </c>
      <c r="P509" s="3">
        <v>68137.186000000002</v>
      </c>
      <c r="Q509" s="3">
        <v>22934.631000000001</v>
      </c>
    </row>
    <row r="510" spans="1:17" x14ac:dyDescent="0.3">
      <c r="A510" s="2" t="s">
        <v>182</v>
      </c>
      <c r="B510" s="2">
        <v>0</v>
      </c>
      <c r="C510" s="2">
        <v>0</v>
      </c>
      <c r="D510" s="3">
        <v>1069280.5719999999</v>
      </c>
      <c r="G510" s="3">
        <v>97839.171000000002</v>
      </c>
      <c r="H510" s="3">
        <v>207975.071</v>
      </c>
      <c r="I510" s="3">
        <v>102864.79</v>
      </c>
      <c r="J510" s="3">
        <v>163493</v>
      </c>
      <c r="K510" s="3">
        <v>131200.72700000001</v>
      </c>
      <c r="L510" s="2">
        <v>0</v>
      </c>
      <c r="M510" s="3">
        <v>71534.870999999999</v>
      </c>
      <c r="N510" s="3">
        <v>101047.015</v>
      </c>
      <c r="O510" s="3">
        <v>47262.201000000001</v>
      </c>
      <c r="P510" s="3">
        <v>109280.47500000001</v>
      </c>
      <c r="Q510" s="3">
        <v>36783.250999999997</v>
      </c>
    </row>
    <row r="511" spans="1:17" x14ac:dyDescent="0.3">
      <c r="A511" s="2" t="s">
        <v>183</v>
      </c>
      <c r="B511" s="2">
        <v>0</v>
      </c>
      <c r="C511" s="2">
        <v>0</v>
      </c>
      <c r="D511" s="2">
        <v>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</row>
    <row r="512" spans="1:17" x14ac:dyDescent="0.3">
      <c r="A512" s="2" t="s">
        <v>184</v>
      </c>
      <c r="B512" s="2">
        <v>0</v>
      </c>
      <c r="C512" s="2">
        <v>0</v>
      </c>
      <c r="D512" s="3">
        <v>1002315.097</v>
      </c>
      <c r="G512" s="3">
        <v>91711.832999999999</v>
      </c>
      <c r="H512" s="3">
        <v>194950.285</v>
      </c>
      <c r="I512" s="3">
        <v>96422.712</v>
      </c>
      <c r="J512" s="3">
        <v>153253.978</v>
      </c>
      <c r="K512" s="3">
        <v>122984.06299999999</v>
      </c>
      <c r="L512" s="2">
        <v>0</v>
      </c>
      <c r="M512" s="3">
        <v>67054.880999999994</v>
      </c>
      <c r="N512" s="3">
        <v>94718.774999999994</v>
      </c>
      <c r="O512" s="3">
        <v>44302.328000000001</v>
      </c>
      <c r="P512" s="3">
        <v>102436.603</v>
      </c>
      <c r="Q512" s="3">
        <v>34479.639000000003</v>
      </c>
    </row>
    <row r="513" spans="1:17" x14ac:dyDescent="0.3">
      <c r="A513" s="2" t="s">
        <v>185</v>
      </c>
      <c r="B513" s="2">
        <v>0</v>
      </c>
      <c r="C513" s="2">
        <v>0</v>
      </c>
      <c r="D513" s="3">
        <v>1008888.802</v>
      </c>
      <c r="G513" s="3">
        <v>82788.45</v>
      </c>
      <c r="H513" s="3">
        <v>175828.76300000001</v>
      </c>
      <c r="I513" s="3">
        <v>88000.89</v>
      </c>
      <c r="J513" s="3">
        <v>148001.46</v>
      </c>
      <c r="K513" s="3">
        <v>201900.927</v>
      </c>
      <c r="L513" s="2">
        <v>0</v>
      </c>
      <c r="M513" s="3">
        <v>61013.207000000002</v>
      </c>
      <c r="N513" s="3">
        <v>85139.282999999996</v>
      </c>
      <c r="O513" s="3">
        <v>39821.760999999999</v>
      </c>
      <c r="P513" s="3">
        <v>92951.558999999994</v>
      </c>
      <c r="Q513" s="3">
        <v>33442.502</v>
      </c>
    </row>
    <row r="514" spans="1:17" x14ac:dyDescent="0.3">
      <c r="A514" s="2" t="s">
        <v>186</v>
      </c>
      <c r="B514" s="2">
        <v>0</v>
      </c>
      <c r="C514" s="2">
        <v>0</v>
      </c>
      <c r="D514" s="3">
        <v>11055292.919</v>
      </c>
      <c r="G514" s="3">
        <v>1059042.8700000001</v>
      </c>
      <c r="H514" s="3">
        <v>1229552.247</v>
      </c>
      <c r="I514" s="3">
        <v>1124153.56</v>
      </c>
      <c r="J514" s="3">
        <v>1180684.692</v>
      </c>
      <c r="K514" s="3">
        <v>1239486.5360000001</v>
      </c>
      <c r="L514" s="2">
        <v>0</v>
      </c>
      <c r="M514" s="3">
        <v>1041770.959</v>
      </c>
      <c r="N514" s="3">
        <v>1147281.395</v>
      </c>
      <c r="O514" s="3">
        <v>938253.11699999997</v>
      </c>
      <c r="P514" s="3">
        <v>1465848.611</v>
      </c>
      <c r="Q514" s="3">
        <v>629218.93200000003</v>
      </c>
    </row>
    <row r="515" spans="1:17" x14ac:dyDescent="0.3">
      <c r="A515" s="2" t="s">
        <v>187</v>
      </c>
      <c r="B515" s="2">
        <v>0</v>
      </c>
      <c r="C515" s="2">
        <v>0</v>
      </c>
      <c r="D515" s="3">
        <v>858352.99399999995</v>
      </c>
      <c r="G515" s="3">
        <v>88079.849000000002</v>
      </c>
      <c r="H515" s="3">
        <v>163535.30799999999</v>
      </c>
      <c r="I515" s="3">
        <v>44295.097999999998</v>
      </c>
      <c r="J515" s="3">
        <v>69813.103000000003</v>
      </c>
      <c r="K515" s="3">
        <v>56221.502</v>
      </c>
      <c r="L515" s="2">
        <v>0</v>
      </c>
      <c r="M515" s="3">
        <v>115108.545</v>
      </c>
      <c r="N515" s="3">
        <v>127780.008</v>
      </c>
      <c r="O515" s="3">
        <v>110742.342</v>
      </c>
      <c r="P515" s="3">
        <v>54795.415999999997</v>
      </c>
      <c r="Q515" s="3">
        <v>27981.823</v>
      </c>
    </row>
    <row r="516" spans="1:17" x14ac:dyDescent="0.3">
      <c r="A516" s="2" t="s">
        <v>188</v>
      </c>
      <c r="B516" s="2">
        <v>0</v>
      </c>
      <c r="C516" s="2">
        <v>0</v>
      </c>
      <c r="D516" s="3">
        <v>704565.99399999995</v>
      </c>
      <c r="G516" s="3">
        <v>64467.788999999997</v>
      </c>
      <c r="H516" s="3">
        <v>137038.087</v>
      </c>
      <c r="I516" s="3">
        <v>67779.248000000007</v>
      </c>
      <c r="J516" s="3">
        <v>107728.14</v>
      </c>
      <c r="K516" s="3">
        <v>86450.248999999996</v>
      </c>
      <c r="L516" s="2">
        <v>0</v>
      </c>
      <c r="M516" s="3">
        <v>47135.464999999997</v>
      </c>
      <c r="N516" s="3">
        <v>66581.485000000001</v>
      </c>
      <c r="O516" s="3">
        <v>31141.815999999999</v>
      </c>
      <c r="P516" s="3">
        <v>72006.644</v>
      </c>
      <c r="Q516" s="3">
        <v>24237.071</v>
      </c>
    </row>
    <row r="517" spans="1:17" x14ac:dyDescent="0.3">
      <c r="A517" s="2" t="s">
        <v>189</v>
      </c>
      <c r="B517" s="2">
        <v>0</v>
      </c>
      <c r="C517" s="2">
        <v>0</v>
      </c>
      <c r="D517" s="3">
        <v>1572223.2290000001</v>
      </c>
      <c r="G517" s="3">
        <v>143858.42600000001</v>
      </c>
      <c r="H517" s="3">
        <v>305797.41800000001</v>
      </c>
      <c r="I517" s="3">
        <v>151247.875</v>
      </c>
      <c r="J517" s="3">
        <v>240392.93299999999</v>
      </c>
      <c r="K517" s="3">
        <v>192911.78899999999</v>
      </c>
      <c r="L517" s="2">
        <v>0</v>
      </c>
      <c r="M517" s="3">
        <v>105181.734</v>
      </c>
      <c r="N517" s="3">
        <v>148575.09400000001</v>
      </c>
      <c r="O517" s="3">
        <v>69492.267000000007</v>
      </c>
      <c r="P517" s="3">
        <v>160681.21400000001</v>
      </c>
      <c r="Q517" s="3">
        <v>54084.478999999999</v>
      </c>
    </row>
    <row r="518" spans="1:17" x14ac:dyDescent="0.3">
      <c r="A518" s="2" t="s">
        <v>190</v>
      </c>
      <c r="B518" s="2">
        <v>0</v>
      </c>
      <c r="C518" s="2">
        <v>0</v>
      </c>
      <c r="D518" s="3">
        <v>234494.80300000001</v>
      </c>
      <c r="G518" s="3">
        <v>21456.275000000001</v>
      </c>
      <c r="H518" s="3">
        <v>45609.239000000001</v>
      </c>
      <c r="I518" s="3">
        <v>22558.400000000001</v>
      </c>
      <c r="J518" s="3">
        <v>35854.254999999997</v>
      </c>
      <c r="K518" s="3">
        <v>28772.511999999999</v>
      </c>
      <c r="L518" s="2">
        <v>0</v>
      </c>
      <c r="M518" s="3">
        <v>15687.701999999999</v>
      </c>
      <c r="N518" s="3">
        <v>22159.758000000002</v>
      </c>
      <c r="O518" s="3">
        <v>10364.671</v>
      </c>
      <c r="P518" s="3">
        <v>23965.368999999999</v>
      </c>
      <c r="Q518" s="3">
        <v>8066.6220000000003</v>
      </c>
    </row>
    <row r="519" spans="1:17" x14ac:dyDescent="0.3">
      <c r="A519" s="2" t="s">
        <v>191</v>
      </c>
      <c r="B519" s="2">
        <v>0</v>
      </c>
      <c r="C519" s="2">
        <v>0</v>
      </c>
      <c r="D519" s="3">
        <v>2533684.6189999999</v>
      </c>
      <c r="G519" s="3">
        <v>231832.14199999999</v>
      </c>
      <c r="H519" s="3">
        <v>492801.65899999999</v>
      </c>
      <c r="I519" s="3">
        <v>243740.46</v>
      </c>
      <c r="J519" s="3">
        <v>387400.37800000003</v>
      </c>
      <c r="K519" s="3">
        <v>310883.103</v>
      </c>
      <c r="L519" s="2">
        <v>0</v>
      </c>
      <c r="M519" s="3">
        <v>169503.50200000001</v>
      </c>
      <c r="N519" s="3">
        <v>239433.196</v>
      </c>
      <c r="O519" s="3">
        <v>111988.86</v>
      </c>
      <c r="P519" s="3">
        <v>258942.568</v>
      </c>
      <c r="Q519" s="3">
        <v>87158.751000000004</v>
      </c>
    </row>
    <row r="520" spans="1:17" x14ac:dyDescent="0.3">
      <c r="A520" s="2" t="s">
        <v>192</v>
      </c>
      <c r="B520" s="2">
        <v>0</v>
      </c>
      <c r="C520" s="2">
        <v>0</v>
      </c>
      <c r="D520" s="3">
        <v>345040.00199999998</v>
      </c>
      <c r="G520" s="3">
        <v>31571.16</v>
      </c>
      <c r="H520" s="3">
        <v>67110.281000000003</v>
      </c>
      <c r="I520" s="3">
        <v>33192.847999999998</v>
      </c>
      <c r="J520" s="3">
        <v>52756.616000000002</v>
      </c>
      <c r="K520" s="3">
        <v>42336.409</v>
      </c>
      <c r="L520" s="2">
        <v>0</v>
      </c>
      <c r="M520" s="3">
        <v>23083.175999999999</v>
      </c>
      <c r="N520" s="3">
        <v>32606.28</v>
      </c>
      <c r="O520" s="3">
        <v>15250.768</v>
      </c>
      <c r="P520" s="3">
        <v>35263.088000000003</v>
      </c>
      <c r="Q520" s="3">
        <v>11869.376</v>
      </c>
    </row>
    <row r="521" spans="1:17" x14ac:dyDescent="0.3">
      <c r="A521" s="2" t="s">
        <v>193</v>
      </c>
      <c r="B521" s="2">
        <v>0</v>
      </c>
      <c r="C521" s="2">
        <v>0</v>
      </c>
      <c r="D521" s="3">
        <v>2698331.9959999998</v>
      </c>
      <c r="G521" s="3">
        <v>246897.378</v>
      </c>
      <c r="H521" s="3">
        <v>524825.57400000002</v>
      </c>
      <c r="I521" s="3">
        <v>259579.538</v>
      </c>
      <c r="J521" s="3">
        <v>412574.962</v>
      </c>
      <c r="K521" s="3">
        <v>331085.33600000001</v>
      </c>
      <c r="L521" s="2">
        <v>0</v>
      </c>
      <c r="M521" s="3">
        <v>180518.41</v>
      </c>
      <c r="N521" s="3">
        <v>254992.37299999999</v>
      </c>
      <c r="O521" s="3">
        <v>119266.274</v>
      </c>
      <c r="P521" s="3">
        <v>275769.53000000003</v>
      </c>
      <c r="Q521" s="3">
        <v>92822.620999999999</v>
      </c>
    </row>
    <row r="522" spans="1:17" x14ac:dyDescent="0.3">
      <c r="A522" s="2" t="s">
        <v>194</v>
      </c>
      <c r="B522" s="2">
        <v>0</v>
      </c>
      <c r="C522" s="2">
        <v>0</v>
      </c>
      <c r="D522" s="3">
        <v>497257.01199999999</v>
      </c>
      <c r="G522" s="3">
        <v>45499.017</v>
      </c>
      <c r="H522" s="3">
        <v>96716.489000000001</v>
      </c>
      <c r="I522" s="3">
        <v>47836.124000000003</v>
      </c>
      <c r="J522" s="3">
        <v>76030.597999999998</v>
      </c>
      <c r="K522" s="3">
        <v>61013.434999999998</v>
      </c>
      <c r="L522" s="2">
        <v>0</v>
      </c>
      <c r="M522" s="3">
        <v>33266.495000000003</v>
      </c>
      <c r="N522" s="3">
        <v>46990.786999999997</v>
      </c>
      <c r="O522" s="3">
        <v>21978.76</v>
      </c>
      <c r="P522" s="3">
        <v>50819.665999999997</v>
      </c>
      <c r="Q522" s="3">
        <v>17105.641</v>
      </c>
    </row>
    <row r="524" spans="1:17" x14ac:dyDescent="0.3">
      <c r="A524" s="2" t="s">
        <v>195</v>
      </c>
      <c r="B524" s="2">
        <v>0</v>
      </c>
      <c r="C524" s="2">
        <v>0</v>
      </c>
      <c r="D524" s="3">
        <v>55655401.549999997</v>
      </c>
      <c r="G524" s="3">
        <v>5343313.34</v>
      </c>
      <c r="H524" s="3">
        <v>8969884.0940000005</v>
      </c>
      <c r="I524" s="3">
        <v>5254145.8449999997</v>
      </c>
      <c r="J524" s="3">
        <v>6242039.7879999997</v>
      </c>
      <c r="K524" s="3">
        <v>6901227.3159999996</v>
      </c>
      <c r="L524" s="3">
        <v>87856.222999999998</v>
      </c>
      <c r="M524" s="3">
        <v>4398730.5240000002</v>
      </c>
      <c r="N524" s="3">
        <v>5328013.0810000002</v>
      </c>
      <c r="O524" s="3">
        <v>3652116.111</v>
      </c>
      <c r="P524" s="3">
        <v>6167703.3849999998</v>
      </c>
      <c r="Q524" s="3">
        <v>3310371.8429999999</v>
      </c>
    </row>
    <row r="526" spans="1:17" x14ac:dyDescent="0.3">
      <c r="A526" s="2" t="s">
        <v>196</v>
      </c>
      <c r="B526" s="2">
        <v>0</v>
      </c>
      <c r="C526" s="2">
        <v>0</v>
      </c>
      <c r="D526" s="3">
        <v>2296840.2999999998</v>
      </c>
      <c r="G526" s="3">
        <v>207243.56</v>
      </c>
      <c r="H526" s="3">
        <v>356198.48</v>
      </c>
      <c r="I526" s="3">
        <v>93124.4</v>
      </c>
      <c r="J526" s="3">
        <v>229784</v>
      </c>
      <c r="K526" s="3">
        <v>388633.94</v>
      </c>
      <c r="L526" s="2">
        <v>0</v>
      </c>
      <c r="M526" s="3">
        <v>104833.64</v>
      </c>
      <c r="N526" s="3">
        <v>414994.04</v>
      </c>
      <c r="O526" s="3">
        <v>112325.5</v>
      </c>
      <c r="P526" s="3">
        <v>202127.5</v>
      </c>
      <c r="Q526" s="3">
        <v>187575.24</v>
      </c>
    </row>
    <row r="529" spans="1:17" x14ac:dyDescent="0.3">
      <c r="A529" s="2" t="s">
        <v>197</v>
      </c>
      <c r="B529" s="2">
        <v>0</v>
      </c>
      <c r="C529" s="2">
        <v>0</v>
      </c>
      <c r="D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</row>
    <row r="530" spans="1:17" x14ac:dyDescent="0.3">
      <c r="A530" s="2" t="s">
        <v>198</v>
      </c>
      <c r="B530" s="2">
        <v>0</v>
      </c>
      <c r="C530" s="2">
        <v>0</v>
      </c>
      <c r="D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</row>
    <row r="531" spans="1:17" x14ac:dyDescent="0.3">
      <c r="A531" s="2" t="s">
        <v>199</v>
      </c>
      <c r="B531" s="2">
        <v>0</v>
      </c>
      <c r="C531" s="2">
        <v>0</v>
      </c>
      <c r="D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</row>
    <row r="532" spans="1:17" x14ac:dyDescent="0.3">
      <c r="A532" s="2" t="s">
        <v>200</v>
      </c>
      <c r="B532" s="2">
        <v>0</v>
      </c>
      <c r="C532" s="2">
        <v>0</v>
      </c>
      <c r="D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</row>
    <row r="533" spans="1:17" x14ac:dyDescent="0.3">
      <c r="A533" s="2" t="s">
        <v>201</v>
      </c>
      <c r="B533" s="2">
        <v>0</v>
      </c>
      <c r="C533" s="2">
        <v>0</v>
      </c>
      <c r="D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</row>
    <row r="534" spans="1:17" x14ac:dyDescent="0.3">
      <c r="A534" s="2" t="s">
        <v>202</v>
      </c>
      <c r="B534" s="2">
        <v>0</v>
      </c>
      <c r="C534" s="2">
        <v>0</v>
      </c>
      <c r="D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</row>
    <row r="535" spans="1:17" x14ac:dyDescent="0.3">
      <c r="A535" s="2" t="s">
        <v>203</v>
      </c>
      <c r="B535" s="2">
        <v>0</v>
      </c>
      <c r="C535" s="2">
        <v>0</v>
      </c>
      <c r="D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</row>
    <row r="538" spans="1:17" x14ac:dyDescent="0.3">
      <c r="A538" s="2" t="s">
        <v>204</v>
      </c>
      <c r="B538" s="2">
        <v>0</v>
      </c>
      <c r="C538" s="2">
        <v>0</v>
      </c>
      <c r="D538" s="3">
        <v>902652.6</v>
      </c>
      <c r="G538" s="3">
        <v>15840</v>
      </c>
      <c r="H538" s="3">
        <v>15840</v>
      </c>
      <c r="I538" s="3">
        <v>757507.6</v>
      </c>
      <c r="J538" s="2">
        <v>0</v>
      </c>
      <c r="K538" s="2">
        <v>0</v>
      </c>
      <c r="L538" s="2">
        <v>0</v>
      </c>
      <c r="M538" s="3">
        <v>86790</v>
      </c>
      <c r="N538" s="3">
        <v>5060</v>
      </c>
      <c r="O538" s="3">
        <v>21615</v>
      </c>
      <c r="P538" s="2">
        <v>0</v>
      </c>
      <c r="Q538" s="2">
        <v>0</v>
      </c>
    </row>
    <row r="539" spans="1:17" x14ac:dyDescent="0.3">
      <c r="A539" s="2" t="s">
        <v>205</v>
      </c>
      <c r="B539" s="2">
        <v>0</v>
      </c>
      <c r="C539" s="2">
        <v>0</v>
      </c>
      <c r="D539" s="3">
        <v>70070</v>
      </c>
      <c r="G539" s="3">
        <v>10780</v>
      </c>
      <c r="H539" s="3">
        <v>10780</v>
      </c>
      <c r="I539" s="3">
        <v>10780</v>
      </c>
      <c r="J539" s="2">
        <v>0</v>
      </c>
      <c r="K539" s="2">
        <v>0</v>
      </c>
      <c r="L539" s="2">
        <v>0</v>
      </c>
      <c r="M539" s="3">
        <v>37730</v>
      </c>
      <c r="N539" s="2">
        <v>0</v>
      </c>
      <c r="O539" s="2">
        <v>0</v>
      </c>
      <c r="P539" s="2">
        <v>0</v>
      </c>
      <c r="Q539" s="2">
        <v>0</v>
      </c>
    </row>
    <row r="540" spans="1:17" x14ac:dyDescent="0.3">
      <c r="A540" s="2" t="s">
        <v>206</v>
      </c>
      <c r="B540" s="2">
        <v>0</v>
      </c>
      <c r="C540" s="2">
        <v>0</v>
      </c>
      <c r="D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</row>
    <row r="541" spans="1:17" x14ac:dyDescent="0.3">
      <c r="A541" s="2" t="s">
        <v>207</v>
      </c>
      <c r="B541" s="2">
        <v>0</v>
      </c>
      <c r="C541" s="2">
        <v>0</v>
      </c>
      <c r="D541" s="3">
        <v>746727.6</v>
      </c>
      <c r="G541" s="2">
        <v>0</v>
      </c>
      <c r="H541" s="2">
        <v>0</v>
      </c>
      <c r="I541" s="3">
        <v>746727.6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</row>
    <row r="542" spans="1:17" x14ac:dyDescent="0.3">
      <c r="A542" s="2" t="s">
        <v>208</v>
      </c>
      <c r="B542" s="2">
        <v>0</v>
      </c>
      <c r="C542" s="2">
        <v>0</v>
      </c>
      <c r="D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</row>
    <row r="543" spans="1:17" x14ac:dyDescent="0.3">
      <c r="A543" s="2" t="s">
        <v>209</v>
      </c>
      <c r="B543" s="2">
        <v>0</v>
      </c>
      <c r="C543" s="2">
        <v>0</v>
      </c>
      <c r="D543" s="3">
        <v>85855</v>
      </c>
      <c r="G543" s="3">
        <v>5060</v>
      </c>
      <c r="H543" s="3">
        <v>5060</v>
      </c>
      <c r="I543" s="2">
        <v>0</v>
      </c>
      <c r="J543" s="2">
        <v>0</v>
      </c>
      <c r="K543" s="2">
        <v>0</v>
      </c>
      <c r="L543" s="2">
        <v>0</v>
      </c>
      <c r="M543" s="3">
        <v>49060</v>
      </c>
      <c r="N543" s="3">
        <v>5060</v>
      </c>
      <c r="O543" s="3">
        <v>21615</v>
      </c>
      <c r="P543" s="2">
        <v>0</v>
      </c>
      <c r="Q543" s="2">
        <v>0</v>
      </c>
    </row>
    <row r="544" spans="1:17" x14ac:dyDescent="0.3">
      <c r="A544" s="2" t="s">
        <v>210</v>
      </c>
      <c r="B544" s="2">
        <v>0</v>
      </c>
      <c r="C544" s="2">
        <v>0</v>
      </c>
      <c r="D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</row>
    <row r="547" spans="1:17" x14ac:dyDescent="0.3">
      <c r="A547" s="2" t="s">
        <v>211</v>
      </c>
      <c r="B547" s="2">
        <v>0</v>
      </c>
      <c r="C547" s="2">
        <v>0</v>
      </c>
      <c r="D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</row>
    <row r="548" spans="1:17" x14ac:dyDescent="0.3">
      <c r="A548" s="2" t="s">
        <v>205</v>
      </c>
      <c r="B548" s="2">
        <v>0</v>
      </c>
      <c r="C548" s="2">
        <v>0</v>
      </c>
      <c r="D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</row>
    <row r="549" spans="1:17" x14ac:dyDescent="0.3">
      <c r="A549" s="2" t="s">
        <v>206</v>
      </c>
      <c r="B549" s="2">
        <v>0</v>
      </c>
      <c r="C549" s="2">
        <v>0</v>
      </c>
      <c r="D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</row>
    <row r="550" spans="1:17" x14ac:dyDescent="0.3">
      <c r="A550" s="2" t="s">
        <v>207</v>
      </c>
      <c r="B550" s="2">
        <v>0</v>
      </c>
      <c r="C550" s="2">
        <v>0</v>
      </c>
      <c r="D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</row>
    <row r="551" spans="1:17" x14ac:dyDescent="0.3">
      <c r="A551" s="2" t="s">
        <v>208</v>
      </c>
      <c r="B551" s="2">
        <v>0</v>
      </c>
      <c r="C551" s="2">
        <v>0</v>
      </c>
      <c r="D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</row>
    <row r="552" spans="1:17" x14ac:dyDescent="0.3">
      <c r="A552" s="2" t="s">
        <v>209</v>
      </c>
      <c r="B552" s="2">
        <v>0</v>
      </c>
      <c r="C552" s="2">
        <v>0</v>
      </c>
      <c r="D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</row>
    <row r="553" spans="1:17" x14ac:dyDescent="0.3">
      <c r="A553" s="2" t="s">
        <v>210</v>
      </c>
      <c r="B553" s="2">
        <v>0</v>
      </c>
      <c r="C553" s="2">
        <v>0</v>
      </c>
      <c r="D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</row>
    <row r="556" spans="1:17" x14ac:dyDescent="0.3">
      <c r="A556" s="2" t="s">
        <v>212</v>
      </c>
      <c r="B556" s="2">
        <v>0</v>
      </c>
      <c r="C556" s="2">
        <v>0</v>
      </c>
      <c r="D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</row>
    <row r="557" spans="1:17" x14ac:dyDescent="0.3">
      <c r="A557" s="2" t="s">
        <v>205</v>
      </c>
      <c r="B557" s="2">
        <v>0</v>
      </c>
      <c r="C557" s="2">
        <v>0</v>
      </c>
      <c r="D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</row>
    <row r="558" spans="1:17" x14ac:dyDescent="0.3">
      <c r="A558" s="2" t="s">
        <v>206</v>
      </c>
      <c r="B558" s="2">
        <v>0</v>
      </c>
      <c r="C558" s="2">
        <v>0</v>
      </c>
      <c r="D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</row>
    <row r="559" spans="1:17" x14ac:dyDescent="0.3">
      <c r="A559" s="2" t="s">
        <v>207</v>
      </c>
      <c r="B559" s="2">
        <v>0</v>
      </c>
      <c r="C559" s="2">
        <v>0</v>
      </c>
      <c r="D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</row>
    <row r="560" spans="1:17" x14ac:dyDescent="0.3">
      <c r="A560" s="2" t="s">
        <v>208</v>
      </c>
      <c r="B560" s="2">
        <v>0</v>
      </c>
      <c r="C560" s="2">
        <v>0</v>
      </c>
      <c r="D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</row>
    <row r="561" spans="1:17" x14ac:dyDescent="0.3">
      <c r="A561" s="2" t="s">
        <v>209</v>
      </c>
      <c r="B561" s="2">
        <v>0</v>
      </c>
      <c r="C561" s="2">
        <v>0</v>
      </c>
      <c r="D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</row>
    <row r="562" spans="1:17" x14ac:dyDescent="0.3">
      <c r="A562" s="2" t="s">
        <v>210</v>
      </c>
      <c r="B562" s="2">
        <v>0</v>
      </c>
      <c r="C562" s="2">
        <v>0</v>
      </c>
      <c r="D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</row>
    <row r="565" spans="1:17" x14ac:dyDescent="0.3">
      <c r="A565" s="2" t="s">
        <v>213</v>
      </c>
      <c r="B565" s="2">
        <v>0</v>
      </c>
      <c r="C565" s="2">
        <v>0</v>
      </c>
      <c r="D565" s="3">
        <v>16949.16</v>
      </c>
      <c r="G565" s="3">
        <v>1550.848</v>
      </c>
      <c r="H565" s="3">
        <v>3296.6120000000001</v>
      </c>
      <c r="I565" s="3">
        <v>1630.51</v>
      </c>
      <c r="J565" s="3">
        <v>2591.5259999999998</v>
      </c>
      <c r="K565" s="3">
        <v>2079.6619999999998</v>
      </c>
      <c r="L565" s="2">
        <v>0</v>
      </c>
      <c r="M565" s="3">
        <v>1133.8979999999999</v>
      </c>
      <c r="N565" s="3">
        <v>1601.6959999999999</v>
      </c>
      <c r="O565" s="2">
        <v>749.15200000000004</v>
      </c>
      <c r="P565" s="3">
        <v>1732.204</v>
      </c>
      <c r="Q565" s="2">
        <v>583.05200000000002</v>
      </c>
    </row>
    <row r="566" spans="1:17" x14ac:dyDescent="0.3">
      <c r="A566" s="2" t="s">
        <v>205</v>
      </c>
      <c r="B566" s="2">
        <v>0</v>
      </c>
      <c r="C566" s="2">
        <v>0</v>
      </c>
      <c r="D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</row>
    <row r="567" spans="1:17" x14ac:dyDescent="0.3">
      <c r="A567" s="2" t="s">
        <v>206</v>
      </c>
      <c r="B567" s="2">
        <v>0</v>
      </c>
      <c r="C567" s="2">
        <v>0</v>
      </c>
      <c r="D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</row>
    <row r="568" spans="1:17" x14ac:dyDescent="0.3">
      <c r="A568" s="2" t="s">
        <v>207</v>
      </c>
      <c r="B568" s="2">
        <v>0</v>
      </c>
      <c r="C568" s="2">
        <v>0</v>
      </c>
      <c r="D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</row>
    <row r="569" spans="1:17" x14ac:dyDescent="0.3">
      <c r="A569" s="2" t="s">
        <v>208</v>
      </c>
      <c r="B569" s="2">
        <v>0</v>
      </c>
      <c r="C569" s="2">
        <v>0</v>
      </c>
      <c r="D569" s="3">
        <v>8474.58</v>
      </c>
      <c r="G569" s="2">
        <v>775.42399999999998</v>
      </c>
      <c r="H569" s="3">
        <v>1648.306</v>
      </c>
      <c r="I569" s="2">
        <v>815.255</v>
      </c>
      <c r="J569" s="3">
        <v>1295.7629999999999</v>
      </c>
      <c r="K569" s="3">
        <v>1039.8309999999999</v>
      </c>
      <c r="L569" s="2">
        <v>0</v>
      </c>
      <c r="M569" s="2">
        <v>566.94899999999996</v>
      </c>
      <c r="N569" s="2">
        <v>800.84799999999996</v>
      </c>
      <c r="O569" s="2">
        <v>374.57600000000002</v>
      </c>
      <c r="P569" s="2">
        <v>866.10199999999998</v>
      </c>
      <c r="Q569" s="2">
        <v>291.52600000000001</v>
      </c>
    </row>
    <row r="570" spans="1:17" x14ac:dyDescent="0.3">
      <c r="A570" s="2" t="s">
        <v>209</v>
      </c>
      <c r="B570" s="2">
        <v>0</v>
      </c>
      <c r="C570" s="2">
        <v>0</v>
      </c>
      <c r="D570" s="3">
        <v>8474.58</v>
      </c>
      <c r="G570" s="2">
        <v>775.42399999999998</v>
      </c>
      <c r="H570" s="3">
        <v>1648.306</v>
      </c>
      <c r="I570" s="2">
        <v>815.255</v>
      </c>
      <c r="J570" s="3">
        <v>1295.7629999999999</v>
      </c>
      <c r="K570" s="3">
        <v>1039.8309999999999</v>
      </c>
      <c r="L570" s="2">
        <v>0</v>
      </c>
      <c r="M570" s="2">
        <v>566.94899999999996</v>
      </c>
      <c r="N570" s="2">
        <v>800.84799999999996</v>
      </c>
      <c r="O570" s="2">
        <v>374.57600000000002</v>
      </c>
      <c r="P570" s="2">
        <v>866.10199999999998</v>
      </c>
      <c r="Q570" s="2">
        <v>291.52600000000001</v>
      </c>
    </row>
    <row r="571" spans="1:17" x14ac:dyDescent="0.3">
      <c r="A571" s="2" t="s">
        <v>210</v>
      </c>
      <c r="B571" s="2">
        <v>0</v>
      </c>
      <c r="C571" s="2">
        <v>0</v>
      </c>
      <c r="D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</row>
    <row r="574" spans="1:17" x14ac:dyDescent="0.3">
      <c r="A574" s="2" t="s">
        <v>214</v>
      </c>
      <c r="B574" s="2">
        <v>0</v>
      </c>
      <c r="C574" s="2">
        <v>0</v>
      </c>
      <c r="D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</row>
    <row r="575" spans="1:17" x14ac:dyDescent="0.3">
      <c r="A575" s="2" t="s">
        <v>205</v>
      </c>
      <c r="B575" s="2">
        <v>0</v>
      </c>
      <c r="C575" s="2">
        <v>0</v>
      </c>
      <c r="D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</row>
    <row r="576" spans="1:17" x14ac:dyDescent="0.3">
      <c r="A576" s="2" t="s">
        <v>207</v>
      </c>
      <c r="B576" s="2">
        <v>0</v>
      </c>
      <c r="C576" s="2">
        <v>0</v>
      </c>
      <c r="D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</row>
    <row r="577" spans="1:17" x14ac:dyDescent="0.3">
      <c r="A577" s="2" t="s">
        <v>208</v>
      </c>
      <c r="B577" s="2">
        <v>0</v>
      </c>
      <c r="C577" s="2">
        <v>0</v>
      </c>
      <c r="D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</row>
    <row r="578" spans="1:17" x14ac:dyDescent="0.3">
      <c r="A578" s="2" t="s">
        <v>209</v>
      </c>
      <c r="B578" s="2">
        <v>0</v>
      </c>
      <c r="C578" s="2">
        <v>0</v>
      </c>
      <c r="D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</row>
    <row r="579" spans="1:17" x14ac:dyDescent="0.3">
      <c r="A579" s="2" t="s">
        <v>210</v>
      </c>
      <c r="B579" s="2">
        <v>0</v>
      </c>
      <c r="C579" s="2">
        <v>0</v>
      </c>
      <c r="D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</row>
    <row r="582" spans="1:17" x14ac:dyDescent="0.3">
      <c r="A582" s="2" t="s">
        <v>215</v>
      </c>
      <c r="B582" s="2">
        <v>0</v>
      </c>
      <c r="C582" s="2">
        <v>0</v>
      </c>
      <c r="D582" s="3">
        <v>5509311.9309999999</v>
      </c>
      <c r="G582" s="3">
        <v>504102.04200000002</v>
      </c>
      <c r="H582" s="3">
        <v>1071561.1710000001</v>
      </c>
      <c r="I582" s="3">
        <v>529995.80799999996</v>
      </c>
      <c r="J582" s="3">
        <v>842373.79399999999</v>
      </c>
      <c r="K582" s="3">
        <v>675992.57400000002</v>
      </c>
      <c r="L582" s="2">
        <v>0</v>
      </c>
      <c r="M582" s="3">
        <v>368572.96799999999</v>
      </c>
      <c r="N582" s="3">
        <v>520629.978</v>
      </c>
      <c r="O582" s="3">
        <v>243511.587</v>
      </c>
      <c r="P582" s="3">
        <v>563051.679</v>
      </c>
      <c r="Q582" s="3">
        <v>189520.33</v>
      </c>
    </row>
    <row r="583" spans="1:17" x14ac:dyDescent="0.3">
      <c r="A583" s="2" t="s">
        <v>205</v>
      </c>
      <c r="B583" s="2">
        <v>0</v>
      </c>
      <c r="C583" s="2">
        <v>0</v>
      </c>
      <c r="D583" s="3">
        <v>2905812.44</v>
      </c>
      <c r="G583" s="3">
        <v>265881.83799999999</v>
      </c>
      <c r="H583" s="3">
        <v>565180.52</v>
      </c>
      <c r="I583" s="3">
        <v>279539.15700000001</v>
      </c>
      <c r="J583" s="3">
        <v>444298.72200000001</v>
      </c>
      <c r="K583" s="3">
        <v>356543.18599999999</v>
      </c>
      <c r="L583" s="2">
        <v>0</v>
      </c>
      <c r="M583" s="3">
        <v>194398.85200000001</v>
      </c>
      <c r="N583" s="3">
        <v>274599.27600000001</v>
      </c>
      <c r="O583" s="3">
        <v>128436.91</v>
      </c>
      <c r="P583" s="3">
        <v>296974.03100000002</v>
      </c>
      <c r="Q583" s="3">
        <v>99959.948000000004</v>
      </c>
    </row>
    <row r="584" spans="1:17" x14ac:dyDescent="0.3">
      <c r="A584" s="2" t="s">
        <v>206</v>
      </c>
      <c r="B584" s="2">
        <v>0</v>
      </c>
      <c r="C584" s="2">
        <v>0</v>
      </c>
      <c r="D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</row>
    <row r="585" spans="1:17" x14ac:dyDescent="0.3">
      <c r="A585" s="2" t="s">
        <v>207</v>
      </c>
      <c r="B585" s="2">
        <v>0</v>
      </c>
      <c r="C585" s="2">
        <v>0</v>
      </c>
      <c r="D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</row>
    <row r="586" spans="1:17" x14ac:dyDescent="0.3">
      <c r="A586" s="2" t="s">
        <v>208</v>
      </c>
      <c r="B586" s="2">
        <v>0</v>
      </c>
      <c r="C586" s="2">
        <v>0</v>
      </c>
      <c r="D586" s="3">
        <v>428316.63299999997</v>
      </c>
      <c r="G586" s="3">
        <v>39190.972000000002</v>
      </c>
      <c r="H586" s="3">
        <v>83307.585000000006</v>
      </c>
      <c r="I586" s="3">
        <v>41204.06</v>
      </c>
      <c r="J586" s="3">
        <v>65489.612999999998</v>
      </c>
      <c r="K586" s="3">
        <v>52554.451000000001</v>
      </c>
      <c r="L586" s="2">
        <v>0</v>
      </c>
      <c r="M586" s="3">
        <v>28654.383000000002</v>
      </c>
      <c r="N586" s="3">
        <v>40475.921999999999</v>
      </c>
      <c r="O586" s="3">
        <v>18931.595000000001</v>
      </c>
      <c r="P586" s="3">
        <v>43773.96</v>
      </c>
      <c r="Q586" s="3">
        <v>14734.092000000001</v>
      </c>
    </row>
    <row r="587" spans="1:17" x14ac:dyDescent="0.3">
      <c r="A587" s="2" t="s">
        <v>209</v>
      </c>
      <c r="B587" s="2">
        <v>0</v>
      </c>
      <c r="C587" s="2">
        <v>0</v>
      </c>
      <c r="D587" s="3">
        <v>2175182.858</v>
      </c>
      <c r="G587" s="3">
        <v>199029.23199999999</v>
      </c>
      <c r="H587" s="3">
        <v>423073.06599999999</v>
      </c>
      <c r="I587" s="3">
        <v>209252.59099999999</v>
      </c>
      <c r="J587" s="3">
        <v>332585.45899999997</v>
      </c>
      <c r="K587" s="3">
        <v>266894.93699999998</v>
      </c>
      <c r="L587" s="2">
        <v>0</v>
      </c>
      <c r="M587" s="3">
        <v>145519.73300000001</v>
      </c>
      <c r="N587" s="3">
        <v>205554.78</v>
      </c>
      <c r="O587" s="3">
        <v>96143.081999999995</v>
      </c>
      <c r="P587" s="3">
        <v>222303.68799999999</v>
      </c>
      <c r="Q587" s="3">
        <v>74826.289999999994</v>
      </c>
    </row>
    <row r="588" spans="1:17" x14ac:dyDescent="0.3">
      <c r="A588" s="2" t="s">
        <v>210</v>
      </c>
      <c r="B588" s="2">
        <v>0</v>
      </c>
      <c r="C588" s="2">
        <v>0</v>
      </c>
      <c r="D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</row>
    <row r="591" spans="1:17" x14ac:dyDescent="0.3">
      <c r="A591" s="2" t="s">
        <v>216</v>
      </c>
      <c r="B591" s="2">
        <v>0</v>
      </c>
      <c r="C591" s="2">
        <v>0</v>
      </c>
      <c r="D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</row>
    <row r="592" spans="1:17" x14ac:dyDescent="0.3">
      <c r="A592" s="2" t="s">
        <v>205</v>
      </c>
      <c r="B592" s="2">
        <v>0</v>
      </c>
      <c r="C592" s="2">
        <v>0</v>
      </c>
      <c r="D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</row>
    <row r="593" spans="1:17" x14ac:dyDescent="0.3">
      <c r="A593" s="2" t="s">
        <v>206</v>
      </c>
      <c r="B593" s="2">
        <v>0</v>
      </c>
      <c r="C593" s="2">
        <v>0</v>
      </c>
      <c r="D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</row>
    <row r="594" spans="1:17" x14ac:dyDescent="0.3">
      <c r="A594" s="2" t="s">
        <v>207</v>
      </c>
      <c r="B594" s="2">
        <v>0</v>
      </c>
      <c r="C594" s="2">
        <v>0</v>
      </c>
      <c r="D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</row>
    <row r="595" spans="1:17" x14ac:dyDescent="0.3">
      <c r="A595" s="2" t="s">
        <v>208</v>
      </c>
      <c r="B595" s="2">
        <v>0</v>
      </c>
      <c r="C595" s="2">
        <v>0</v>
      </c>
      <c r="D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</row>
    <row r="596" spans="1:17" x14ac:dyDescent="0.3">
      <c r="A596" s="2" t="s">
        <v>209</v>
      </c>
      <c r="B596" s="2">
        <v>0</v>
      </c>
      <c r="C596" s="2">
        <v>0</v>
      </c>
      <c r="D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</row>
    <row r="597" spans="1:17" x14ac:dyDescent="0.3">
      <c r="A597" s="2" t="s">
        <v>210</v>
      </c>
      <c r="B597" s="2">
        <v>0</v>
      </c>
      <c r="C597" s="2">
        <v>0</v>
      </c>
      <c r="D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</row>
    <row r="600" spans="1:17" x14ac:dyDescent="0.3">
      <c r="A600" s="2" t="s">
        <v>217</v>
      </c>
      <c r="B600" s="2">
        <v>0</v>
      </c>
      <c r="C600" s="2">
        <v>0</v>
      </c>
      <c r="D600" s="3">
        <v>105398.319</v>
      </c>
      <c r="G600" s="3">
        <v>9643.9459999999999</v>
      </c>
      <c r="H600" s="3">
        <v>20499.973000000002</v>
      </c>
      <c r="I600" s="3">
        <v>10139.317999999999</v>
      </c>
      <c r="J600" s="3">
        <v>16115.403</v>
      </c>
      <c r="K600" s="3">
        <v>12932.374</v>
      </c>
      <c r="L600" s="2">
        <v>0</v>
      </c>
      <c r="M600" s="3">
        <v>7051.1480000000001</v>
      </c>
      <c r="N600" s="3">
        <v>9960.1409999999996</v>
      </c>
      <c r="O600" s="3">
        <v>4658.6059999999998</v>
      </c>
      <c r="P600" s="3">
        <v>10771.708000000001</v>
      </c>
      <c r="Q600" s="3">
        <v>3625.7020000000002</v>
      </c>
    </row>
    <row r="601" spans="1:17" x14ac:dyDescent="0.3">
      <c r="A601" s="2" t="s">
        <v>205</v>
      </c>
      <c r="B601" s="2">
        <v>0</v>
      </c>
      <c r="C601" s="2">
        <v>0</v>
      </c>
      <c r="D601" s="3">
        <v>71500</v>
      </c>
      <c r="G601" s="3">
        <v>6542.25</v>
      </c>
      <c r="H601" s="3">
        <v>13906.75</v>
      </c>
      <c r="I601" s="3">
        <v>6878.3</v>
      </c>
      <c r="J601" s="3">
        <v>10932.35</v>
      </c>
      <c r="K601" s="3">
        <v>8773.0499999999993</v>
      </c>
      <c r="L601" s="2">
        <v>0</v>
      </c>
      <c r="M601" s="3">
        <v>4783.3500000000004</v>
      </c>
      <c r="N601" s="3">
        <v>6756.75</v>
      </c>
      <c r="O601" s="3">
        <v>3160.3</v>
      </c>
      <c r="P601" s="3">
        <v>7307.3</v>
      </c>
      <c r="Q601" s="3">
        <v>2459.6</v>
      </c>
    </row>
    <row r="602" spans="1:17" x14ac:dyDescent="0.3">
      <c r="A602" s="2" t="s">
        <v>206</v>
      </c>
      <c r="B602" s="2">
        <v>0</v>
      </c>
      <c r="C602" s="2">
        <v>0</v>
      </c>
      <c r="D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</row>
    <row r="603" spans="1:17" x14ac:dyDescent="0.3">
      <c r="A603" s="2" t="s">
        <v>207</v>
      </c>
      <c r="B603" s="2">
        <v>0</v>
      </c>
      <c r="C603" s="2">
        <v>0</v>
      </c>
      <c r="D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</row>
    <row r="604" spans="1:17" x14ac:dyDescent="0.3">
      <c r="A604" s="2" t="s">
        <v>208</v>
      </c>
      <c r="B604" s="2">
        <v>0</v>
      </c>
      <c r="C604" s="2">
        <v>0</v>
      </c>
      <c r="D604" s="3">
        <v>33898.319000000003</v>
      </c>
      <c r="G604" s="3">
        <v>3101.6959999999999</v>
      </c>
      <c r="H604" s="3">
        <v>6593.223</v>
      </c>
      <c r="I604" s="3">
        <v>3261.018</v>
      </c>
      <c r="J604" s="3">
        <v>5183.0529999999999</v>
      </c>
      <c r="K604" s="3">
        <v>4159.3239999999996</v>
      </c>
      <c r="L604" s="2">
        <v>0</v>
      </c>
      <c r="M604" s="3">
        <v>2267.7979999999998</v>
      </c>
      <c r="N604" s="3">
        <v>3203.3910000000001</v>
      </c>
      <c r="O604" s="3">
        <v>1498.306</v>
      </c>
      <c r="P604" s="3">
        <v>3464.4079999999999</v>
      </c>
      <c r="Q604" s="3">
        <v>1166.1020000000001</v>
      </c>
    </row>
    <row r="605" spans="1:17" x14ac:dyDescent="0.3">
      <c r="A605" s="2" t="s">
        <v>209</v>
      </c>
      <c r="B605" s="2">
        <v>0</v>
      </c>
      <c r="C605" s="2">
        <v>0</v>
      </c>
      <c r="D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</row>
    <row r="606" spans="1:17" x14ac:dyDescent="0.3">
      <c r="A606" s="2" t="s">
        <v>210</v>
      </c>
      <c r="B606" s="2">
        <v>0</v>
      </c>
      <c r="C606" s="2">
        <v>0</v>
      </c>
      <c r="D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</row>
    <row r="609" spans="1:17" x14ac:dyDescent="0.3">
      <c r="A609" s="2" t="s">
        <v>218</v>
      </c>
      <c r="B609" s="2">
        <v>0</v>
      </c>
      <c r="C609" s="2">
        <v>0</v>
      </c>
      <c r="D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</row>
    <row r="610" spans="1:17" x14ac:dyDescent="0.3">
      <c r="A610" s="2" t="s">
        <v>205</v>
      </c>
      <c r="B610" s="2">
        <v>0</v>
      </c>
      <c r="C610" s="2">
        <v>0</v>
      </c>
      <c r="D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</row>
    <row r="611" spans="1:17" x14ac:dyDescent="0.3">
      <c r="A611" s="2" t="s">
        <v>206</v>
      </c>
      <c r="B611" s="2">
        <v>0</v>
      </c>
      <c r="C611" s="2">
        <v>0</v>
      </c>
      <c r="D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</row>
    <row r="612" spans="1:17" x14ac:dyDescent="0.3">
      <c r="A612" s="2" t="s">
        <v>207</v>
      </c>
      <c r="B612" s="2">
        <v>0</v>
      </c>
      <c r="C612" s="2">
        <v>0</v>
      </c>
      <c r="D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</row>
    <row r="613" spans="1:17" x14ac:dyDescent="0.3">
      <c r="A613" s="2" t="s">
        <v>208</v>
      </c>
      <c r="B613" s="2">
        <v>0</v>
      </c>
      <c r="C613" s="2">
        <v>0</v>
      </c>
      <c r="D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</row>
    <row r="614" spans="1:17" x14ac:dyDescent="0.3">
      <c r="A614" s="2" t="s">
        <v>209</v>
      </c>
      <c r="B614" s="2">
        <v>0</v>
      </c>
      <c r="C614" s="2">
        <v>0</v>
      </c>
      <c r="D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</row>
    <row r="615" spans="1:17" x14ac:dyDescent="0.3">
      <c r="A615" s="2" t="s">
        <v>210</v>
      </c>
      <c r="B615" s="2">
        <v>0</v>
      </c>
      <c r="C615" s="2">
        <v>0</v>
      </c>
      <c r="D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</row>
    <row r="618" spans="1:17" x14ac:dyDescent="0.3">
      <c r="A618" s="2" t="s">
        <v>219</v>
      </c>
      <c r="B618" s="2">
        <v>0</v>
      </c>
      <c r="C618" s="2">
        <v>0</v>
      </c>
      <c r="D618" s="3">
        <v>134190.16</v>
      </c>
      <c r="G618" s="3">
        <v>12278.4</v>
      </c>
      <c r="H618" s="3">
        <v>26099.986000000001</v>
      </c>
      <c r="I618" s="3">
        <v>12909.093000000001</v>
      </c>
      <c r="J618" s="3">
        <v>20517.675999999999</v>
      </c>
      <c r="K618" s="3">
        <v>16465.133000000002</v>
      </c>
      <c r="L618" s="2">
        <v>0</v>
      </c>
      <c r="M618" s="3">
        <v>8977.3220000000001</v>
      </c>
      <c r="N618" s="3">
        <v>12680.97</v>
      </c>
      <c r="O618" s="3">
        <v>5931.2049999999999</v>
      </c>
      <c r="P618" s="3">
        <v>13714.234</v>
      </c>
      <c r="Q618" s="3">
        <v>4616.1409999999996</v>
      </c>
    </row>
    <row r="619" spans="1:17" x14ac:dyDescent="0.3">
      <c r="A619" s="2" t="s">
        <v>205</v>
      </c>
      <c r="B619" s="2">
        <v>0</v>
      </c>
      <c r="C619" s="2">
        <v>0</v>
      </c>
      <c r="D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</row>
    <row r="620" spans="1:17" x14ac:dyDescent="0.3">
      <c r="A620" s="2" t="s">
        <v>206</v>
      </c>
      <c r="B620" s="2">
        <v>0</v>
      </c>
      <c r="C620" s="2">
        <v>0</v>
      </c>
      <c r="D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</row>
    <row r="621" spans="1:17" x14ac:dyDescent="0.3">
      <c r="A621" s="2" t="s">
        <v>207</v>
      </c>
      <c r="B621" s="2">
        <v>0</v>
      </c>
      <c r="C621" s="2">
        <v>0</v>
      </c>
      <c r="D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</row>
    <row r="622" spans="1:17" x14ac:dyDescent="0.3">
      <c r="A622" s="2" t="s">
        <v>208</v>
      </c>
      <c r="B622" s="2">
        <v>0</v>
      </c>
      <c r="C622" s="2">
        <v>0</v>
      </c>
      <c r="D622" s="3">
        <v>16949.161</v>
      </c>
      <c r="G622" s="3">
        <v>1550.848</v>
      </c>
      <c r="H622" s="3">
        <v>3296.6120000000001</v>
      </c>
      <c r="I622" s="3">
        <v>1630.509</v>
      </c>
      <c r="J622" s="3">
        <v>2591.527</v>
      </c>
      <c r="K622" s="3">
        <v>2079.6619999999998</v>
      </c>
      <c r="L622" s="2">
        <v>0</v>
      </c>
      <c r="M622" s="3">
        <v>1133.8989999999999</v>
      </c>
      <c r="N622" s="3">
        <v>1601.6959999999999</v>
      </c>
      <c r="O622" s="2">
        <v>749.15300000000002</v>
      </c>
      <c r="P622" s="3">
        <v>1732.204</v>
      </c>
      <c r="Q622" s="2">
        <v>583.05100000000004</v>
      </c>
    </row>
    <row r="623" spans="1:17" x14ac:dyDescent="0.3">
      <c r="A623" s="2" t="s">
        <v>209</v>
      </c>
      <c r="B623" s="2">
        <v>0</v>
      </c>
      <c r="C623" s="2">
        <v>0</v>
      </c>
      <c r="D623" s="3">
        <v>117240.999</v>
      </c>
      <c r="G623" s="3">
        <v>10727.552</v>
      </c>
      <c r="H623" s="3">
        <v>22803.374</v>
      </c>
      <c r="I623" s="3">
        <v>11278.584000000001</v>
      </c>
      <c r="J623" s="3">
        <v>17926.149000000001</v>
      </c>
      <c r="K623" s="3">
        <v>14385.471</v>
      </c>
      <c r="L623" s="2">
        <v>0</v>
      </c>
      <c r="M623" s="3">
        <v>7843.4229999999998</v>
      </c>
      <c r="N623" s="3">
        <v>11079.273999999999</v>
      </c>
      <c r="O623" s="3">
        <v>5182.0519999999997</v>
      </c>
      <c r="P623" s="3">
        <v>11982.03</v>
      </c>
      <c r="Q623" s="3">
        <v>4033.09</v>
      </c>
    </row>
    <row r="624" spans="1:17" x14ac:dyDescent="0.3">
      <c r="A624" s="2" t="s">
        <v>210</v>
      </c>
      <c r="B624" s="2">
        <v>0</v>
      </c>
      <c r="C624" s="2">
        <v>0</v>
      </c>
      <c r="D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</row>
    <row r="627" spans="1:17" x14ac:dyDescent="0.3">
      <c r="A627" s="2" t="s">
        <v>220</v>
      </c>
      <c r="B627" s="2">
        <v>0</v>
      </c>
      <c r="C627" s="2">
        <v>0</v>
      </c>
      <c r="D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</row>
    <row r="628" spans="1:17" x14ac:dyDescent="0.3">
      <c r="A628" s="2" t="s">
        <v>205</v>
      </c>
      <c r="B628" s="2">
        <v>0</v>
      </c>
      <c r="C628" s="2">
        <v>0</v>
      </c>
      <c r="D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</row>
    <row r="629" spans="1:17" x14ac:dyDescent="0.3">
      <c r="A629" s="2" t="s">
        <v>206</v>
      </c>
      <c r="B629" s="2">
        <v>0</v>
      </c>
      <c r="C629" s="2">
        <v>0</v>
      </c>
      <c r="D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</row>
    <row r="630" spans="1:17" x14ac:dyDescent="0.3">
      <c r="A630" s="2" t="s">
        <v>207</v>
      </c>
      <c r="B630" s="2">
        <v>0</v>
      </c>
      <c r="C630" s="2">
        <v>0</v>
      </c>
      <c r="D630" s="2">
        <v>0</v>
      </c>
      <c r="G630" s="2">
        <v>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</row>
    <row r="631" spans="1:17" x14ac:dyDescent="0.3">
      <c r="A631" s="2" t="s">
        <v>208</v>
      </c>
      <c r="B631" s="2">
        <v>0</v>
      </c>
      <c r="C631" s="2">
        <v>0</v>
      </c>
      <c r="D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</row>
    <row r="632" spans="1:17" x14ac:dyDescent="0.3">
      <c r="A632" s="2" t="s">
        <v>209</v>
      </c>
      <c r="B632" s="2">
        <v>0</v>
      </c>
      <c r="C632" s="2">
        <v>0</v>
      </c>
      <c r="D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</row>
    <row r="633" spans="1:17" x14ac:dyDescent="0.3">
      <c r="A633" s="2" t="s">
        <v>210</v>
      </c>
      <c r="B633" s="2">
        <v>0</v>
      </c>
      <c r="C633" s="2">
        <v>0</v>
      </c>
      <c r="D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</row>
    <row r="636" spans="1:17" x14ac:dyDescent="0.3">
      <c r="A636" s="2" t="s">
        <v>221</v>
      </c>
      <c r="B636" s="2">
        <v>0</v>
      </c>
      <c r="C636" s="2">
        <v>0</v>
      </c>
      <c r="D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</row>
    <row r="637" spans="1:17" x14ac:dyDescent="0.3">
      <c r="A637" s="2" t="s">
        <v>205</v>
      </c>
      <c r="B637" s="2">
        <v>0</v>
      </c>
      <c r="C637" s="2">
        <v>0</v>
      </c>
      <c r="D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</row>
    <row r="638" spans="1:17" x14ac:dyDescent="0.3">
      <c r="A638" s="2" t="s">
        <v>206</v>
      </c>
      <c r="B638" s="2">
        <v>0</v>
      </c>
      <c r="C638" s="2">
        <v>0</v>
      </c>
      <c r="D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</row>
    <row r="639" spans="1:17" x14ac:dyDescent="0.3">
      <c r="A639" s="2" t="s">
        <v>207</v>
      </c>
      <c r="B639" s="2">
        <v>0</v>
      </c>
      <c r="C639" s="2">
        <v>0</v>
      </c>
      <c r="D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</row>
    <row r="640" spans="1:17" x14ac:dyDescent="0.3">
      <c r="A640" s="2" t="s">
        <v>208</v>
      </c>
      <c r="B640" s="2">
        <v>0</v>
      </c>
      <c r="C640" s="2">
        <v>0</v>
      </c>
      <c r="D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</row>
    <row r="641" spans="1:17" x14ac:dyDescent="0.3">
      <c r="A641" s="2" t="s">
        <v>209</v>
      </c>
      <c r="B641" s="2">
        <v>0</v>
      </c>
      <c r="C641" s="2">
        <v>0</v>
      </c>
      <c r="D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</row>
    <row r="642" spans="1:17" x14ac:dyDescent="0.3">
      <c r="A642" s="2" t="s">
        <v>210</v>
      </c>
      <c r="B642" s="2">
        <v>0</v>
      </c>
      <c r="C642" s="2">
        <v>0</v>
      </c>
      <c r="D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</row>
    <row r="645" spans="1:17" x14ac:dyDescent="0.3">
      <c r="A645" s="2" t="s">
        <v>222</v>
      </c>
      <c r="B645" s="2">
        <v>0</v>
      </c>
      <c r="C645" s="2">
        <v>0</v>
      </c>
      <c r="D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</row>
    <row r="646" spans="1:17" x14ac:dyDescent="0.3">
      <c r="A646" s="2" t="s">
        <v>205</v>
      </c>
      <c r="B646" s="2">
        <v>0</v>
      </c>
      <c r="C646" s="2">
        <v>0</v>
      </c>
      <c r="D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</row>
    <row r="647" spans="1:17" x14ac:dyDescent="0.3">
      <c r="A647" s="2" t="s">
        <v>206</v>
      </c>
      <c r="B647" s="2">
        <v>0</v>
      </c>
      <c r="C647" s="2">
        <v>0</v>
      </c>
      <c r="D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</row>
    <row r="648" spans="1:17" x14ac:dyDescent="0.3">
      <c r="A648" s="2" t="s">
        <v>207</v>
      </c>
      <c r="B648" s="2">
        <v>0</v>
      </c>
      <c r="C648" s="2">
        <v>0</v>
      </c>
      <c r="D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</row>
    <row r="649" spans="1:17" x14ac:dyDescent="0.3">
      <c r="A649" s="2" t="s">
        <v>208</v>
      </c>
      <c r="B649" s="2">
        <v>0</v>
      </c>
      <c r="C649" s="2">
        <v>0</v>
      </c>
      <c r="D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</row>
    <row r="650" spans="1:17" x14ac:dyDescent="0.3">
      <c r="A650" s="2" t="s">
        <v>209</v>
      </c>
      <c r="B650" s="2">
        <v>0</v>
      </c>
      <c r="C650" s="2">
        <v>0</v>
      </c>
      <c r="D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</row>
    <row r="651" spans="1:17" x14ac:dyDescent="0.3">
      <c r="A651" s="2" t="s">
        <v>210</v>
      </c>
      <c r="B651" s="2">
        <v>0</v>
      </c>
      <c r="C651" s="2">
        <v>0</v>
      </c>
      <c r="D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</row>
    <row r="654" spans="1:17" x14ac:dyDescent="0.3">
      <c r="A654" s="2" t="s">
        <v>223</v>
      </c>
      <c r="B654" s="2">
        <v>0</v>
      </c>
      <c r="C654" s="2">
        <v>0</v>
      </c>
      <c r="D654" s="3">
        <v>2300</v>
      </c>
      <c r="G654" s="2">
        <v>210.45</v>
      </c>
      <c r="H654" s="2">
        <v>447.35</v>
      </c>
      <c r="I654" s="2">
        <v>221.26</v>
      </c>
      <c r="J654" s="2">
        <v>351.67</v>
      </c>
      <c r="K654" s="2">
        <v>282.20999999999998</v>
      </c>
      <c r="L654" s="2">
        <v>0</v>
      </c>
      <c r="M654" s="2">
        <v>153.87</v>
      </c>
      <c r="N654" s="2">
        <v>217.35</v>
      </c>
      <c r="O654" s="2">
        <v>101.66</v>
      </c>
      <c r="P654" s="2">
        <v>235.06</v>
      </c>
      <c r="Q654" s="2">
        <v>79.12</v>
      </c>
    </row>
    <row r="655" spans="1:17" x14ac:dyDescent="0.3">
      <c r="A655" s="2" t="s">
        <v>205</v>
      </c>
      <c r="B655" s="2">
        <v>0</v>
      </c>
      <c r="C655" s="2">
        <v>0</v>
      </c>
      <c r="D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</row>
    <row r="656" spans="1:17" x14ac:dyDescent="0.3">
      <c r="A656" s="2" t="s">
        <v>206</v>
      </c>
      <c r="B656" s="2">
        <v>0</v>
      </c>
      <c r="C656" s="2">
        <v>0</v>
      </c>
      <c r="D656" s="3">
        <v>25300</v>
      </c>
      <c r="G656" s="3">
        <v>2314.9499999999998</v>
      </c>
      <c r="H656" s="3">
        <v>4920.8500000000004</v>
      </c>
      <c r="I656" s="3">
        <v>2433.86</v>
      </c>
      <c r="J656" s="3">
        <v>3868.37</v>
      </c>
      <c r="K656" s="3">
        <v>3104.31</v>
      </c>
      <c r="L656" s="2">
        <v>0</v>
      </c>
      <c r="M656" s="3">
        <v>1692.57</v>
      </c>
      <c r="N656" s="3">
        <v>2390.85</v>
      </c>
      <c r="O656" s="3">
        <v>1118.26</v>
      </c>
      <c r="P656" s="3">
        <v>2585.66</v>
      </c>
      <c r="Q656" s="2">
        <v>870.32</v>
      </c>
    </row>
    <row r="657" spans="1:17" x14ac:dyDescent="0.3">
      <c r="A657" s="2" t="s">
        <v>207</v>
      </c>
      <c r="B657" s="2">
        <v>0</v>
      </c>
      <c r="C657" s="2">
        <v>0</v>
      </c>
      <c r="D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</row>
    <row r="658" spans="1:17" x14ac:dyDescent="0.3">
      <c r="A658" s="2" t="s">
        <v>208</v>
      </c>
      <c r="B658" s="2">
        <v>0</v>
      </c>
      <c r="C658" s="2">
        <v>0</v>
      </c>
      <c r="D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</row>
    <row r="659" spans="1:17" x14ac:dyDescent="0.3">
      <c r="A659" s="2" t="s">
        <v>209</v>
      </c>
      <c r="B659" s="2">
        <v>0</v>
      </c>
      <c r="C659" s="2">
        <v>0</v>
      </c>
      <c r="D659" s="3">
        <v>-23000</v>
      </c>
      <c r="G659" s="3">
        <v>-2104.5</v>
      </c>
      <c r="H659" s="3">
        <v>-4473.5</v>
      </c>
      <c r="I659" s="3">
        <v>-2212.6</v>
      </c>
      <c r="J659" s="3">
        <v>-3516.7</v>
      </c>
      <c r="K659" s="3">
        <v>-2822.1</v>
      </c>
      <c r="L659" s="2">
        <v>0</v>
      </c>
      <c r="M659" s="3">
        <v>-1538.7</v>
      </c>
      <c r="N659" s="3">
        <v>-2173.5</v>
      </c>
      <c r="O659" s="3">
        <v>-1016.6</v>
      </c>
      <c r="P659" s="3">
        <v>-2350.6</v>
      </c>
      <c r="Q659" s="2">
        <v>-791.2</v>
      </c>
    </row>
    <row r="660" spans="1:17" x14ac:dyDescent="0.3">
      <c r="A660" s="2" t="s">
        <v>210</v>
      </c>
      <c r="B660" s="2">
        <v>0</v>
      </c>
      <c r="C660" s="2">
        <v>0</v>
      </c>
      <c r="D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</row>
    <row r="663" spans="1:17" x14ac:dyDescent="0.3">
      <c r="A663" s="2" t="s">
        <v>224</v>
      </c>
      <c r="B663" s="2">
        <v>0</v>
      </c>
      <c r="C663" s="2">
        <v>0</v>
      </c>
      <c r="D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</row>
    <row r="664" spans="1:17" x14ac:dyDescent="0.3">
      <c r="A664" s="2" t="s">
        <v>205</v>
      </c>
      <c r="B664" s="2">
        <v>0</v>
      </c>
      <c r="C664" s="2">
        <v>0</v>
      </c>
      <c r="D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</row>
    <row r="665" spans="1:17" x14ac:dyDescent="0.3">
      <c r="A665" s="2" t="s">
        <v>206</v>
      </c>
      <c r="B665" s="2">
        <v>0</v>
      </c>
      <c r="C665" s="2">
        <v>0</v>
      </c>
      <c r="D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</row>
    <row r="666" spans="1:17" x14ac:dyDescent="0.3">
      <c r="A666" s="2" t="s">
        <v>207</v>
      </c>
      <c r="B666" s="2">
        <v>0</v>
      </c>
      <c r="C666" s="2">
        <v>0</v>
      </c>
      <c r="D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</row>
    <row r="667" spans="1:17" x14ac:dyDescent="0.3">
      <c r="A667" s="2" t="s">
        <v>208</v>
      </c>
      <c r="B667" s="2">
        <v>0</v>
      </c>
      <c r="C667" s="2">
        <v>0</v>
      </c>
      <c r="D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</row>
    <row r="668" spans="1:17" x14ac:dyDescent="0.3">
      <c r="A668" s="2" t="s">
        <v>209</v>
      </c>
      <c r="B668" s="2">
        <v>0</v>
      </c>
      <c r="C668" s="2">
        <v>0</v>
      </c>
      <c r="D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</row>
    <row r="669" spans="1:17" x14ac:dyDescent="0.3">
      <c r="A669" s="2" t="s">
        <v>210</v>
      </c>
      <c r="B669" s="2">
        <v>0</v>
      </c>
      <c r="C669" s="2">
        <v>0</v>
      </c>
      <c r="D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</row>
    <row r="672" spans="1:17" x14ac:dyDescent="0.3">
      <c r="A672" s="2" t="s">
        <v>225</v>
      </c>
      <c r="B672" s="2">
        <v>0</v>
      </c>
      <c r="C672" s="2">
        <v>0</v>
      </c>
      <c r="D672" s="3">
        <v>12711.018</v>
      </c>
      <c r="G672" s="3">
        <v>1163.058</v>
      </c>
      <c r="H672" s="3">
        <v>2472.2930000000001</v>
      </c>
      <c r="I672" s="3">
        <v>1222.8</v>
      </c>
      <c r="J672" s="3">
        <v>1943.5150000000001</v>
      </c>
      <c r="K672" s="3">
        <v>1559.6420000000001</v>
      </c>
      <c r="L672" s="2">
        <v>0</v>
      </c>
      <c r="M672" s="2">
        <v>850.36699999999996</v>
      </c>
      <c r="N672" s="3">
        <v>1201.191</v>
      </c>
      <c r="O672" s="2">
        <v>561.827</v>
      </c>
      <c r="P672" s="3">
        <v>1299.066</v>
      </c>
      <c r="Q672" s="2">
        <v>437.25900000000001</v>
      </c>
    </row>
    <row r="673" spans="1:17" x14ac:dyDescent="0.3">
      <c r="A673" s="2" t="s">
        <v>205</v>
      </c>
      <c r="B673" s="2">
        <v>0</v>
      </c>
      <c r="C673" s="2">
        <v>0</v>
      </c>
      <c r="D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</row>
    <row r="674" spans="1:17" x14ac:dyDescent="0.3">
      <c r="A674" s="2" t="s">
        <v>206</v>
      </c>
      <c r="B674" s="2">
        <v>0</v>
      </c>
      <c r="C674" s="2">
        <v>0</v>
      </c>
      <c r="D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</row>
    <row r="675" spans="1:17" x14ac:dyDescent="0.3">
      <c r="A675" s="2" t="s">
        <v>207</v>
      </c>
      <c r="B675" s="2">
        <v>0</v>
      </c>
      <c r="C675" s="2">
        <v>0</v>
      </c>
      <c r="D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</row>
    <row r="676" spans="1:17" x14ac:dyDescent="0.3">
      <c r="A676" s="2" t="s">
        <v>208</v>
      </c>
      <c r="B676" s="2">
        <v>0</v>
      </c>
      <c r="C676" s="2">
        <v>0</v>
      </c>
      <c r="D676" s="3">
        <v>12711.018</v>
      </c>
      <c r="G676" s="3">
        <v>1163.058</v>
      </c>
      <c r="H676" s="3">
        <v>2472.2930000000001</v>
      </c>
      <c r="I676" s="3">
        <v>1222.8</v>
      </c>
      <c r="J676" s="3">
        <v>1943.5150000000001</v>
      </c>
      <c r="K676" s="3">
        <v>1559.6420000000001</v>
      </c>
      <c r="L676" s="2">
        <v>0</v>
      </c>
      <c r="M676" s="2">
        <v>850.36699999999996</v>
      </c>
      <c r="N676" s="3">
        <v>1201.191</v>
      </c>
      <c r="O676" s="2">
        <v>561.827</v>
      </c>
      <c r="P676" s="3">
        <v>1299.066</v>
      </c>
      <c r="Q676" s="2">
        <v>437.25900000000001</v>
      </c>
    </row>
    <row r="677" spans="1:17" x14ac:dyDescent="0.3">
      <c r="A677" s="2" t="s">
        <v>209</v>
      </c>
      <c r="B677" s="2">
        <v>0</v>
      </c>
      <c r="C677" s="2">
        <v>0</v>
      </c>
      <c r="D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</row>
    <row r="678" spans="1:17" x14ac:dyDescent="0.3">
      <c r="A678" s="2" t="s">
        <v>210</v>
      </c>
      <c r="B678" s="2">
        <v>0</v>
      </c>
      <c r="C678" s="2">
        <v>0</v>
      </c>
      <c r="D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</row>
    <row r="681" spans="1:17" x14ac:dyDescent="0.3">
      <c r="A681" s="2" t="s">
        <v>226</v>
      </c>
      <c r="B681" s="2">
        <v>0</v>
      </c>
      <c r="C681" s="2">
        <v>0</v>
      </c>
      <c r="D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</row>
    <row r="682" spans="1:17" x14ac:dyDescent="0.3">
      <c r="A682" s="2" t="s">
        <v>205</v>
      </c>
      <c r="B682" s="2">
        <v>0</v>
      </c>
      <c r="C682" s="2">
        <v>0</v>
      </c>
      <c r="D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</row>
    <row r="683" spans="1:17" x14ac:dyDescent="0.3">
      <c r="A683" s="2" t="s">
        <v>206</v>
      </c>
      <c r="B683" s="2">
        <v>0</v>
      </c>
      <c r="C683" s="2">
        <v>0</v>
      </c>
      <c r="D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</row>
    <row r="684" spans="1:17" x14ac:dyDescent="0.3">
      <c r="A684" s="2" t="s">
        <v>207</v>
      </c>
      <c r="B684" s="2">
        <v>0</v>
      </c>
      <c r="C684" s="2">
        <v>0</v>
      </c>
      <c r="D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</row>
    <row r="685" spans="1:17" x14ac:dyDescent="0.3">
      <c r="A685" s="2" t="s">
        <v>208</v>
      </c>
      <c r="B685" s="2">
        <v>0</v>
      </c>
      <c r="C685" s="2">
        <v>0</v>
      </c>
      <c r="D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</row>
    <row r="686" spans="1:17" x14ac:dyDescent="0.3">
      <c r="A686" s="2" t="s">
        <v>209</v>
      </c>
      <c r="B686" s="2">
        <v>0</v>
      </c>
      <c r="C686" s="2">
        <v>0</v>
      </c>
      <c r="D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</row>
    <row r="687" spans="1:17" x14ac:dyDescent="0.3">
      <c r="A687" s="2" t="s">
        <v>210</v>
      </c>
      <c r="B687" s="2">
        <v>0</v>
      </c>
      <c r="C687" s="2">
        <v>0</v>
      </c>
      <c r="D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</row>
    <row r="690" spans="1:17" x14ac:dyDescent="0.3">
      <c r="A690" s="2" t="s">
        <v>227</v>
      </c>
      <c r="B690" s="2">
        <v>0</v>
      </c>
      <c r="C690" s="2">
        <v>0</v>
      </c>
      <c r="D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</row>
    <row r="691" spans="1:17" x14ac:dyDescent="0.3">
      <c r="A691" s="2" t="s">
        <v>205</v>
      </c>
      <c r="B691" s="2">
        <v>0</v>
      </c>
      <c r="C691" s="2">
        <v>0</v>
      </c>
      <c r="D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</row>
    <row r="692" spans="1:17" x14ac:dyDescent="0.3">
      <c r="A692" s="2" t="s">
        <v>206</v>
      </c>
      <c r="B692" s="2">
        <v>0</v>
      </c>
      <c r="C692" s="2">
        <v>0</v>
      </c>
      <c r="D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</row>
    <row r="693" spans="1:17" x14ac:dyDescent="0.3">
      <c r="A693" s="2" t="s">
        <v>207</v>
      </c>
      <c r="B693" s="2">
        <v>0</v>
      </c>
      <c r="C693" s="2">
        <v>0</v>
      </c>
      <c r="D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</row>
    <row r="694" spans="1:17" x14ac:dyDescent="0.3">
      <c r="A694" s="2" t="s">
        <v>208</v>
      </c>
      <c r="B694" s="2">
        <v>0</v>
      </c>
      <c r="C694" s="2">
        <v>0</v>
      </c>
      <c r="D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</row>
    <row r="695" spans="1:17" x14ac:dyDescent="0.3">
      <c r="A695" s="2" t="s">
        <v>209</v>
      </c>
      <c r="B695" s="2">
        <v>0</v>
      </c>
      <c r="C695" s="2">
        <v>0</v>
      </c>
      <c r="D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</row>
    <row r="696" spans="1:17" x14ac:dyDescent="0.3">
      <c r="A696" s="2" t="s">
        <v>210</v>
      </c>
      <c r="B696" s="2">
        <v>0</v>
      </c>
      <c r="C696" s="2">
        <v>0</v>
      </c>
      <c r="D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</row>
    <row r="699" spans="1:17" x14ac:dyDescent="0.3">
      <c r="A699" s="2" t="s">
        <v>228</v>
      </c>
      <c r="B699" s="2">
        <v>0</v>
      </c>
      <c r="C699" s="2">
        <v>0</v>
      </c>
      <c r="D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</row>
    <row r="700" spans="1:17" x14ac:dyDescent="0.3">
      <c r="A700" s="2" t="s">
        <v>205</v>
      </c>
      <c r="B700" s="2">
        <v>0</v>
      </c>
      <c r="C700" s="2">
        <v>0</v>
      </c>
      <c r="D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</row>
    <row r="701" spans="1:17" x14ac:dyDescent="0.3">
      <c r="A701" s="2" t="s">
        <v>206</v>
      </c>
      <c r="B701" s="2">
        <v>0</v>
      </c>
      <c r="C701" s="2">
        <v>0</v>
      </c>
      <c r="D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</row>
    <row r="702" spans="1:17" x14ac:dyDescent="0.3">
      <c r="A702" s="2" t="s">
        <v>207</v>
      </c>
      <c r="B702" s="2">
        <v>0</v>
      </c>
      <c r="C702" s="2">
        <v>0</v>
      </c>
      <c r="D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</row>
    <row r="703" spans="1:17" x14ac:dyDescent="0.3">
      <c r="A703" s="2" t="s">
        <v>208</v>
      </c>
      <c r="B703" s="2">
        <v>0</v>
      </c>
      <c r="C703" s="2">
        <v>0</v>
      </c>
      <c r="D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</row>
    <row r="704" spans="1:17" x14ac:dyDescent="0.3">
      <c r="A704" s="2" t="s">
        <v>209</v>
      </c>
      <c r="B704" s="2">
        <v>0</v>
      </c>
      <c r="C704" s="2">
        <v>0</v>
      </c>
      <c r="D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</row>
    <row r="705" spans="1:17" x14ac:dyDescent="0.3">
      <c r="A705" s="2" t="s">
        <v>210</v>
      </c>
      <c r="B705" s="2">
        <v>0</v>
      </c>
      <c r="C705" s="2">
        <v>0</v>
      </c>
      <c r="D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</row>
    <row r="708" spans="1:17" x14ac:dyDescent="0.3">
      <c r="A708" s="2" t="s">
        <v>229</v>
      </c>
      <c r="B708" s="2">
        <v>0</v>
      </c>
      <c r="C708" s="2">
        <v>0</v>
      </c>
      <c r="D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</row>
    <row r="709" spans="1:17" x14ac:dyDescent="0.3">
      <c r="A709" s="2" t="s">
        <v>205</v>
      </c>
      <c r="B709" s="2">
        <v>0</v>
      </c>
      <c r="C709" s="2">
        <v>0</v>
      </c>
      <c r="D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</row>
    <row r="710" spans="1:17" x14ac:dyDescent="0.3">
      <c r="A710" s="2" t="s">
        <v>206</v>
      </c>
      <c r="B710" s="2">
        <v>0</v>
      </c>
      <c r="C710" s="2">
        <v>0</v>
      </c>
      <c r="D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</row>
    <row r="711" spans="1:17" x14ac:dyDescent="0.3">
      <c r="A711" s="2" t="s">
        <v>207</v>
      </c>
      <c r="B711" s="2">
        <v>0</v>
      </c>
      <c r="C711" s="2">
        <v>0</v>
      </c>
      <c r="D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</row>
    <row r="712" spans="1:17" x14ac:dyDescent="0.3">
      <c r="A712" s="2" t="s">
        <v>208</v>
      </c>
      <c r="B712" s="2">
        <v>0</v>
      </c>
      <c r="C712" s="2">
        <v>0</v>
      </c>
      <c r="D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</row>
    <row r="713" spans="1:17" x14ac:dyDescent="0.3">
      <c r="A713" s="2" t="s">
        <v>209</v>
      </c>
      <c r="B713" s="2">
        <v>0</v>
      </c>
      <c r="C713" s="2">
        <v>0</v>
      </c>
      <c r="D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</row>
    <row r="714" spans="1:17" x14ac:dyDescent="0.3">
      <c r="A714" s="2" t="s">
        <v>210</v>
      </c>
      <c r="B714" s="2">
        <v>0</v>
      </c>
      <c r="C714" s="2">
        <v>0</v>
      </c>
      <c r="D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</row>
    <row r="717" spans="1:17" x14ac:dyDescent="0.3">
      <c r="A717" s="2" t="s">
        <v>230</v>
      </c>
      <c r="B717" s="2">
        <v>0</v>
      </c>
      <c r="C717" s="2">
        <v>0</v>
      </c>
      <c r="D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</row>
    <row r="718" spans="1:17" x14ac:dyDescent="0.3">
      <c r="A718" s="2" t="s">
        <v>205</v>
      </c>
      <c r="B718" s="2">
        <v>0</v>
      </c>
      <c r="C718" s="2">
        <v>0</v>
      </c>
      <c r="D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</row>
    <row r="719" spans="1:17" x14ac:dyDescent="0.3">
      <c r="A719" s="2" t="s">
        <v>206</v>
      </c>
      <c r="B719" s="2">
        <v>0</v>
      </c>
      <c r="C719" s="2">
        <v>0</v>
      </c>
      <c r="D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</row>
    <row r="720" spans="1:17" x14ac:dyDescent="0.3">
      <c r="A720" s="2" t="s">
        <v>207</v>
      </c>
      <c r="B720" s="2">
        <v>0</v>
      </c>
      <c r="C720" s="2">
        <v>0</v>
      </c>
      <c r="D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</row>
    <row r="721" spans="1:17" x14ac:dyDescent="0.3">
      <c r="A721" s="2" t="s">
        <v>208</v>
      </c>
      <c r="B721" s="2">
        <v>0</v>
      </c>
      <c r="C721" s="2">
        <v>0</v>
      </c>
      <c r="D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</row>
    <row r="722" spans="1:17" x14ac:dyDescent="0.3">
      <c r="A722" s="2" t="s">
        <v>209</v>
      </c>
      <c r="B722" s="2">
        <v>0</v>
      </c>
      <c r="C722" s="2">
        <v>0</v>
      </c>
      <c r="D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</row>
    <row r="723" spans="1:17" x14ac:dyDescent="0.3">
      <c r="A723" s="2" t="s">
        <v>210</v>
      </c>
      <c r="B723" s="2">
        <v>0</v>
      </c>
      <c r="C723" s="2">
        <v>0</v>
      </c>
      <c r="D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</row>
    <row r="726" spans="1:17" x14ac:dyDescent="0.3">
      <c r="A726" s="2" t="s">
        <v>231</v>
      </c>
      <c r="B726" s="2">
        <v>0</v>
      </c>
      <c r="C726" s="2">
        <v>0</v>
      </c>
      <c r="D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</row>
    <row r="727" spans="1:17" x14ac:dyDescent="0.3">
      <c r="A727" s="2" t="s">
        <v>205</v>
      </c>
      <c r="B727" s="2">
        <v>0</v>
      </c>
      <c r="C727" s="2">
        <v>0</v>
      </c>
      <c r="D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</row>
    <row r="728" spans="1:17" x14ac:dyDescent="0.3">
      <c r="A728" s="2" t="s">
        <v>206</v>
      </c>
      <c r="B728" s="2">
        <v>0</v>
      </c>
      <c r="C728" s="2">
        <v>0</v>
      </c>
      <c r="D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</row>
    <row r="729" spans="1:17" x14ac:dyDescent="0.3">
      <c r="A729" s="2" t="s">
        <v>207</v>
      </c>
      <c r="B729" s="2">
        <v>0</v>
      </c>
      <c r="C729" s="2">
        <v>0</v>
      </c>
      <c r="D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</row>
    <row r="730" spans="1:17" x14ac:dyDescent="0.3">
      <c r="A730" s="2" t="s">
        <v>208</v>
      </c>
      <c r="B730" s="2">
        <v>0</v>
      </c>
      <c r="C730" s="2">
        <v>0</v>
      </c>
      <c r="D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</row>
    <row r="731" spans="1:17" x14ac:dyDescent="0.3">
      <c r="A731" s="2" t="s">
        <v>209</v>
      </c>
      <c r="B731" s="2">
        <v>0</v>
      </c>
      <c r="C731" s="2">
        <v>0</v>
      </c>
      <c r="D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</row>
    <row r="732" spans="1:17" x14ac:dyDescent="0.3">
      <c r="A732" s="2" t="s">
        <v>210</v>
      </c>
      <c r="B732" s="2">
        <v>0</v>
      </c>
      <c r="C732" s="2">
        <v>0</v>
      </c>
      <c r="D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</row>
    <row r="735" spans="1:17" x14ac:dyDescent="0.3">
      <c r="A735" s="2" t="s">
        <v>232</v>
      </c>
      <c r="B735" s="2">
        <v>0</v>
      </c>
      <c r="C735" s="2">
        <v>0</v>
      </c>
      <c r="D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</row>
    <row r="736" spans="1:17" x14ac:dyDescent="0.3">
      <c r="A736" s="2" t="s">
        <v>205</v>
      </c>
      <c r="B736" s="2">
        <v>0</v>
      </c>
      <c r="C736" s="2">
        <v>0</v>
      </c>
      <c r="D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</row>
    <row r="737" spans="1:17" x14ac:dyDescent="0.3">
      <c r="A737" s="2" t="s">
        <v>206</v>
      </c>
      <c r="B737" s="2">
        <v>0</v>
      </c>
      <c r="C737" s="2">
        <v>0</v>
      </c>
      <c r="D737" s="2">
        <v>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</row>
    <row r="738" spans="1:17" x14ac:dyDescent="0.3">
      <c r="A738" s="2" t="s">
        <v>207</v>
      </c>
      <c r="B738" s="2">
        <v>0</v>
      </c>
      <c r="C738" s="2">
        <v>0</v>
      </c>
      <c r="D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</row>
    <row r="739" spans="1:17" x14ac:dyDescent="0.3">
      <c r="A739" s="2" t="s">
        <v>208</v>
      </c>
      <c r="B739" s="2">
        <v>0</v>
      </c>
      <c r="C739" s="2">
        <v>0</v>
      </c>
      <c r="D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</row>
    <row r="740" spans="1:17" x14ac:dyDescent="0.3">
      <c r="A740" s="2" t="s">
        <v>209</v>
      </c>
      <c r="B740" s="2">
        <v>0</v>
      </c>
      <c r="C740" s="2">
        <v>0</v>
      </c>
      <c r="D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</row>
    <row r="741" spans="1:17" x14ac:dyDescent="0.3">
      <c r="A741" s="2" t="s">
        <v>210</v>
      </c>
      <c r="B741" s="2">
        <v>0</v>
      </c>
      <c r="C741" s="2">
        <v>0</v>
      </c>
      <c r="D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</row>
    <row r="744" spans="1:17" x14ac:dyDescent="0.3">
      <c r="A744" s="2" t="s">
        <v>233</v>
      </c>
      <c r="B744" s="2">
        <v>0</v>
      </c>
      <c r="C744" s="2">
        <v>0</v>
      </c>
      <c r="D744" s="3">
        <v>3373634.76</v>
      </c>
      <c r="G744" s="3">
        <v>308687.58100000001</v>
      </c>
      <c r="H744" s="3">
        <v>656171.96</v>
      </c>
      <c r="I744" s="3">
        <v>324543.66399999999</v>
      </c>
      <c r="J744" s="3">
        <v>515828.75400000002</v>
      </c>
      <c r="K744" s="3">
        <v>413944.98499999999</v>
      </c>
      <c r="L744" s="2">
        <v>0</v>
      </c>
      <c r="M744" s="3">
        <v>225696.166</v>
      </c>
      <c r="N744" s="3">
        <v>318808.484</v>
      </c>
      <c r="O744" s="3">
        <v>149114.658</v>
      </c>
      <c r="P744" s="3">
        <v>344785.47200000001</v>
      </c>
      <c r="Q744" s="3">
        <v>116053.03599999999</v>
      </c>
    </row>
    <row r="745" spans="1:17" x14ac:dyDescent="0.3">
      <c r="A745" s="2" t="s">
        <v>205</v>
      </c>
      <c r="B745" s="2">
        <v>0</v>
      </c>
      <c r="C745" s="2">
        <v>0</v>
      </c>
      <c r="D745" s="3">
        <v>18359.38</v>
      </c>
      <c r="G745" s="3">
        <v>1679.883</v>
      </c>
      <c r="H745" s="3">
        <v>3570.8989999999999</v>
      </c>
      <c r="I745" s="3">
        <v>1766.172</v>
      </c>
      <c r="J745" s="3">
        <v>2807.1489999999999</v>
      </c>
      <c r="K745" s="3">
        <v>2252.6959999999999</v>
      </c>
      <c r="L745" s="2">
        <v>0</v>
      </c>
      <c r="M745" s="3">
        <v>1228.2429999999999</v>
      </c>
      <c r="N745" s="3">
        <v>1734.961</v>
      </c>
      <c r="O745" s="2">
        <v>811.48500000000001</v>
      </c>
      <c r="P745" s="3">
        <v>1876.329</v>
      </c>
      <c r="Q745" s="2">
        <v>631.56299999999999</v>
      </c>
    </row>
    <row r="746" spans="1:17" x14ac:dyDescent="0.3">
      <c r="A746" s="2" t="s">
        <v>206</v>
      </c>
      <c r="B746" s="2">
        <v>0</v>
      </c>
      <c r="C746" s="2">
        <v>0</v>
      </c>
      <c r="D746" s="3">
        <v>423841.549</v>
      </c>
      <c r="G746" s="3">
        <v>38781.502</v>
      </c>
      <c r="H746" s="3">
        <v>82437.180999999997</v>
      </c>
      <c r="I746" s="3">
        <v>40773.557000000001</v>
      </c>
      <c r="J746" s="3">
        <v>64805.373</v>
      </c>
      <c r="K746" s="3">
        <v>52005.358</v>
      </c>
      <c r="L746" s="2">
        <v>0</v>
      </c>
      <c r="M746" s="3">
        <v>28355</v>
      </c>
      <c r="N746" s="3">
        <v>40053.025999999998</v>
      </c>
      <c r="O746" s="3">
        <v>18733.796999999999</v>
      </c>
      <c r="P746" s="3">
        <v>43316.606</v>
      </c>
      <c r="Q746" s="3">
        <v>14580.148999999999</v>
      </c>
    </row>
    <row r="747" spans="1:17" x14ac:dyDescent="0.3">
      <c r="A747" s="2" t="s">
        <v>207</v>
      </c>
      <c r="B747" s="2">
        <v>0</v>
      </c>
      <c r="C747" s="2">
        <v>0</v>
      </c>
      <c r="D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</row>
    <row r="748" spans="1:17" x14ac:dyDescent="0.3">
      <c r="A748" s="2" t="s">
        <v>208</v>
      </c>
      <c r="B748" s="2">
        <v>0</v>
      </c>
      <c r="C748" s="2">
        <v>0</v>
      </c>
      <c r="D748" s="3">
        <v>170661.08</v>
      </c>
      <c r="G748" s="3">
        <v>15615.489</v>
      </c>
      <c r="H748" s="3">
        <v>33193.58</v>
      </c>
      <c r="I748" s="3">
        <v>16417.596000000001</v>
      </c>
      <c r="J748" s="3">
        <v>26094.079000000002</v>
      </c>
      <c r="K748" s="3">
        <v>20940.115000000002</v>
      </c>
      <c r="L748" s="2">
        <v>0</v>
      </c>
      <c r="M748" s="3">
        <v>11417.226000000001</v>
      </c>
      <c r="N748" s="3">
        <v>16127.472</v>
      </c>
      <c r="O748" s="3">
        <v>7543.22</v>
      </c>
      <c r="P748" s="3">
        <v>17441.562000000002</v>
      </c>
      <c r="Q748" s="3">
        <v>5870.741</v>
      </c>
    </row>
    <row r="749" spans="1:17" x14ac:dyDescent="0.3">
      <c r="A749" s="2" t="s">
        <v>209</v>
      </c>
      <c r="B749" s="2">
        <v>0</v>
      </c>
      <c r="C749" s="2">
        <v>0</v>
      </c>
      <c r="D749" s="3">
        <v>2760772.7510000002</v>
      </c>
      <c r="G749" s="3">
        <v>252610.70699999999</v>
      </c>
      <c r="H749" s="3">
        <v>536970.30000000005</v>
      </c>
      <c r="I749" s="3">
        <v>265586.33899999998</v>
      </c>
      <c r="J749" s="3">
        <v>422122.15299999999</v>
      </c>
      <c r="K749" s="3">
        <v>338746.81599999999</v>
      </c>
      <c r="L749" s="2">
        <v>0</v>
      </c>
      <c r="M749" s="3">
        <v>184695.69699999999</v>
      </c>
      <c r="N749" s="3">
        <v>260893.02499999999</v>
      </c>
      <c r="O749" s="3">
        <v>122026.156</v>
      </c>
      <c r="P749" s="3">
        <v>282150.97499999998</v>
      </c>
      <c r="Q749" s="3">
        <v>94970.582999999999</v>
      </c>
    </row>
    <row r="750" spans="1:17" x14ac:dyDescent="0.3">
      <c r="A750" s="2" t="s">
        <v>210</v>
      </c>
      <c r="B750" s="2">
        <v>0</v>
      </c>
      <c r="C750" s="2">
        <v>0</v>
      </c>
      <c r="D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</row>
    <row r="753" spans="1:17" x14ac:dyDescent="0.3">
      <c r="A753" s="2" t="s">
        <v>234</v>
      </c>
      <c r="B753" s="2">
        <v>0</v>
      </c>
      <c r="C753" s="2">
        <v>0</v>
      </c>
      <c r="D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</row>
    <row r="754" spans="1:17" x14ac:dyDescent="0.3">
      <c r="A754" s="2" t="s">
        <v>205</v>
      </c>
      <c r="B754" s="2">
        <v>0</v>
      </c>
      <c r="C754" s="2">
        <v>0</v>
      </c>
      <c r="D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</row>
    <row r="755" spans="1:17" x14ac:dyDescent="0.3">
      <c r="A755" s="2" t="s">
        <v>206</v>
      </c>
      <c r="B755" s="2">
        <v>0</v>
      </c>
      <c r="C755" s="2">
        <v>0</v>
      </c>
      <c r="D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</row>
    <row r="756" spans="1:17" x14ac:dyDescent="0.3">
      <c r="A756" s="2" t="s">
        <v>207</v>
      </c>
      <c r="B756" s="2">
        <v>0</v>
      </c>
      <c r="C756" s="2">
        <v>0</v>
      </c>
      <c r="D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</row>
    <row r="757" spans="1:17" x14ac:dyDescent="0.3">
      <c r="A757" s="2" t="s">
        <v>208</v>
      </c>
      <c r="B757" s="2">
        <v>0</v>
      </c>
      <c r="C757" s="2">
        <v>0</v>
      </c>
      <c r="D757" s="2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</row>
    <row r="758" spans="1:17" x14ac:dyDescent="0.3">
      <c r="A758" s="2" t="s">
        <v>209</v>
      </c>
      <c r="B758" s="2">
        <v>0</v>
      </c>
      <c r="C758" s="2">
        <v>0</v>
      </c>
      <c r="D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</row>
    <row r="759" spans="1:17" x14ac:dyDescent="0.3">
      <c r="A759" s="2" t="s">
        <v>210</v>
      </c>
      <c r="B759" s="2">
        <v>0</v>
      </c>
      <c r="C759" s="2">
        <v>0</v>
      </c>
      <c r="D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</row>
    <row r="762" spans="1:17" x14ac:dyDescent="0.3">
      <c r="A762" s="2" t="s">
        <v>235</v>
      </c>
      <c r="B762" s="2">
        <v>0</v>
      </c>
      <c r="C762" s="2">
        <v>0</v>
      </c>
      <c r="D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</row>
    <row r="763" spans="1:17" x14ac:dyDescent="0.3">
      <c r="A763" s="2" t="s">
        <v>205</v>
      </c>
      <c r="B763" s="2">
        <v>0</v>
      </c>
      <c r="C763" s="2">
        <v>0</v>
      </c>
      <c r="D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</row>
    <row r="764" spans="1:17" x14ac:dyDescent="0.3">
      <c r="A764" s="2" t="s">
        <v>206</v>
      </c>
      <c r="B764" s="2">
        <v>0</v>
      </c>
      <c r="C764" s="2">
        <v>0</v>
      </c>
      <c r="D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</row>
    <row r="765" spans="1:17" x14ac:dyDescent="0.3">
      <c r="A765" s="2" t="s">
        <v>207</v>
      </c>
      <c r="B765" s="2">
        <v>0</v>
      </c>
      <c r="C765" s="2">
        <v>0</v>
      </c>
      <c r="D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</row>
    <row r="766" spans="1:17" x14ac:dyDescent="0.3">
      <c r="A766" s="2" t="s">
        <v>208</v>
      </c>
      <c r="B766" s="2">
        <v>0</v>
      </c>
      <c r="C766" s="2">
        <v>0</v>
      </c>
      <c r="D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</row>
    <row r="767" spans="1:17" x14ac:dyDescent="0.3">
      <c r="A767" s="2" t="s">
        <v>209</v>
      </c>
      <c r="B767" s="2">
        <v>0</v>
      </c>
      <c r="C767" s="2">
        <v>0</v>
      </c>
      <c r="D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</row>
    <row r="768" spans="1:17" x14ac:dyDescent="0.3">
      <c r="A768" s="2" t="s">
        <v>210</v>
      </c>
      <c r="B768" s="2">
        <v>0</v>
      </c>
      <c r="C768" s="2">
        <v>0</v>
      </c>
      <c r="D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</row>
    <row r="771" spans="1:17" x14ac:dyDescent="0.3">
      <c r="A771" s="2" t="s">
        <v>236</v>
      </c>
      <c r="B771" s="2">
        <v>0</v>
      </c>
      <c r="C771" s="2">
        <v>0</v>
      </c>
      <c r="D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</row>
    <row r="772" spans="1:17" x14ac:dyDescent="0.3">
      <c r="A772" s="2" t="s">
        <v>205</v>
      </c>
      <c r="B772" s="2">
        <v>0</v>
      </c>
      <c r="C772" s="2">
        <v>0</v>
      </c>
      <c r="D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</row>
    <row r="773" spans="1:17" x14ac:dyDescent="0.3">
      <c r="A773" s="2" t="s">
        <v>206</v>
      </c>
      <c r="B773" s="2">
        <v>0</v>
      </c>
      <c r="C773" s="2">
        <v>0</v>
      </c>
      <c r="D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</row>
    <row r="774" spans="1:17" x14ac:dyDescent="0.3">
      <c r="A774" s="2" t="s">
        <v>207</v>
      </c>
      <c r="B774" s="2">
        <v>0</v>
      </c>
      <c r="C774" s="2">
        <v>0</v>
      </c>
      <c r="D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</row>
    <row r="775" spans="1:17" x14ac:dyDescent="0.3">
      <c r="A775" s="2" t="s">
        <v>208</v>
      </c>
      <c r="B775" s="2">
        <v>0</v>
      </c>
      <c r="C775" s="2">
        <v>0</v>
      </c>
      <c r="D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</row>
    <row r="776" spans="1:17" x14ac:dyDescent="0.3">
      <c r="A776" s="2" t="s">
        <v>209</v>
      </c>
      <c r="B776" s="2">
        <v>0</v>
      </c>
      <c r="C776" s="2">
        <v>0</v>
      </c>
      <c r="D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</row>
    <row r="777" spans="1:17" x14ac:dyDescent="0.3">
      <c r="A777" s="2" t="s">
        <v>210</v>
      </c>
      <c r="B777" s="2">
        <v>0</v>
      </c>
      <c r="C777" s="2">
        <v>0</v>
      </c>
      <c r="D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</row>
    <row r="780" spans="1:17" x14ac:dyDescent="0.3">
      <c r="A780" s="2" t="s">
        <v>237</v>
      </c>
      <c r="B780" s="2">
        <v>0</v>
      </c>
      <c r="C780" s="2">
        <v>0</v>
      </c>
      <c r="D780" s="3">
        <v>12711.018</v>
      </c>
      <c r="G780" s="3">
        <v>1163.058</v>
      </c>
      <c r="H780" s="3">
        <v>2472.2930000000001</v>
      </c>
      <c r="I780" s="3">
        <v>1222.8</v>
      </c>
      <c r="J780" s="3">
        <v>1943.5150000000001</v>
      </c>
      <c r="K780" s="3">
        <v>1559.6420000000001</v>
      </c>
      <c r="L780" s="2">
        <v>0</v>
      </c>
      <c r="M780" s="2">
        <v>850.36699999999996</v>
      </c>
      <c r="N780" s="3">
        <v>1201.191</v>
      </c>
      <c r="O780" s="2">
        <v>561.827</v>
      </c>
      <c r="P780" s="3">
        <v>1299.066</v>
      </c>
      <c r="Q780" s="2">
        <v>437.25900000000001</v>
      </c>
    </row>
    <row r="781" spans="1:17" x14ac:dyDescent="0.3">
      <c r="A781" s="2" t="s">
        <v>205</v>
      </c>
      <c r="B781" s="2">
        <v>0</v>
      </c>
      <c r="C781" s="2">
        <v>0</v>
      </c>
      <c r="D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</row>
    <row r="782" spans="1:17" x14ac:dyDescent="0.3">
      <c r="A782" s="2" t="s">
        <v>206</v>
      </c>
      <c r="B782" s="2">
        <v>0</v>
      </c>
      <c r="C782" s="2">
        <v>0</v>
      </c>
      <c r="D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</row>
    <row r="783" spans="1:17" x14ac:dyDescent="0.3">
      <c r="A783" s="2" t="s">
        <v>207</v>
      </c>
      <c r="B783" s="2">
        <v>0</v>
      </c>
      <c r="C783" s="2">
        <v>0</v>
      </c>
      <c r="D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</row>
    <row r="784" spans="1:17" x14ac:dyDescent="0.3">
      <c r="A784" s="2" t="s">
        <v>208</v>
      </c>
      <c r="B784" s="2">
        <v>0</v>
      </c>
      <c r="C784" s="2">
        <v>0</v>
      </c>
      <c r="D784" s="3">
        <v>12711.018</v>
      </c>
      <c r="G784" s="3">
        <v>1163.058</v>
      </c>
      <c r="H784" s="3">
        <v>2472.2930000000001</v>
      </c>
      <c r="I784" s="3">
        <v>1222.8</v>
      </c>
      <c r="J784" s="3">
        <v>1943.5150000000001</v>
      </c>
      <c r="K784" s="3">
        <v>1559.6420000000001</v>
      </c>
      <c r="L784" s="2">
        <v>0</v>
      </c>
      <c r="M784" s="2">
        <v>850.36699999999996</v>
      </c>
      <c r="N784" s="3">
        <v>1201.191</v>
      </c>
      <c r="O784" s="2">
        <v>561.827</v>
      </c>
      <c r="P784" s="3">
        <v>1299.066</v>
      </c>
      <c r="Q784" s="2">
        <v>437.25900000000001</v>
      </c>
    </row>
    <row r="785" spans="1:17" x14ac:dyDescent="0.3">
      <c r="A785" s="2" t="s">
        <v>209</v>
      </c>
      <c r="B785" s="2">
        <v>0</v>
      </c>
      <c r="C785" s="2">
        <v>0</v>
      </c>
      <c r="D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</row>
    <row r="786" spans="1:17" x14ac:dyDescent="0.3">
      <c r="A786" s="2" t="s">
        <v>210</v>
      </c>
      <c r="B786" s="2">
        <v>0</v>
      </c>
      <c r="C786" s="2">
        <v>0</v>
      </c>
      <c r="D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</row>
    <row r="789" spans="1:17" x14ac:dyDescent="0.3">
      <c r="A789" s="2" t="s">
        <v>238</v>
      </c>
      <c r="B789" s="2">
        <v>0</v>
      </c>
      <c r="C789" s="2">
        <v>0</v>
      </c>
      <c r="D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</row>
    <row r="790" spans="1:17" x14ac:dyDescent="0.3">
      <c r="A790" s="2" t="s">
        <v>205</v>
      </c>
      <c r="B790" s="2">
        <v>0</v>
      </c>
      <c r="C790" s="2">
        <v>0</v>
      </c>
      <c r="D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</row>
    <row r="791" spans="1:17" x14ac:dyDescent="0.3">
      <c r="A791" s="2" t="s">
        <v>206</v>
      </c>
      <c r="B791" s="2">
        <v>0</v>
      </c>
      <c r="C791" s="2">
        <v>0</v>
      </c>
      <c r="D791" s="2">
        <v>0</v>
      </c>
      <c r="G791" s="2">
        <v>0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</row>
    <row r="792" spans="1:17" x14ac:dyDescent="0.3">
      <c r="A792" s="2" t="s">
        <v>207</v>
      </c>
      <c r="B792" s="2">
        <v>0</v>
      </c>
      <c r="C792" s="2">
        <v>0</v>
      </c>
      <c r="D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</row>
    <row r="793" spans="1:17" x14ac:dyDescent="0.3">
      <c r="A793" s="2" t="s">
        <v>208</v>
      </c>
      <c r="B793" s="2">
        <v>0</v>
      </c>
      <c r="C793" s="2">
        <v>0</v>
      </c>
      <c r="D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</row>
    <row r="794" spans="1:17" x14ac:dyDescent="0.3">
      <c r="A794" s="2" t="s">
        <v>209</v>
      </c>
      <c r="B794" s="2">
        <v>0</v>
      </c>
      <c r="C794" s="2">
        <v>0</v>
      </c>
      <c r="D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</row>
    <row r="795" spans="1:17" x14ac:dyDescent="0.3">
      <c r="A795" s="2" t="s">
        <v>210</v>
      </c>
      <c r="B795" s="2">
        <v>0</v>
      </c>
      <c r="C795" s="2">
        <v>0</v>
      </c>
      <c r="D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</row>
    <row r="798" spans="1:17" ht="27.6" x14ac:dyDescent="0.3">
      <c r="A798" s="2" t="s">
        <v>239</v>
      </c>
      <c r="B798" s="2">
        <v>0</v>
      </c>
      <c r="C798" s="2">
        <v>0</v>
      </c>
      <c r="D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</row>
    <row r="799" spans="1:17" x14ac:dyDescent="0.3">
      <c r="A799" s="2" t="s">
        <v>205</v>
      </c>
      <c r="B799" s="2">
        <v>0</v>
      </c>
      <c r="C799" s="2">
        <v>0</v>
      </c>
      <c r="D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</row>
    <row r="800" spans="1:17" x14ac:dyDescent="0.3">
      <c r="A800" s="2" t="s">
        <v>206</v>
      </c>
      <c r="B800" s="2">
        <v>0</v>
      </c>
      <c r="C800" s="2">
        <v>0</v>
      </c>
      <c r="D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</row>
    <row r="801" spans="1:17" x14ac:dyDescent="0.3">
      <c r="A801" s="2" t="s">
        <v>207</v>
      </c>
      <c r="B801" s="2">
        <v>0</v>
      </c>
      <c r="C801" s="2">
        <v>0</v>
      </c>
      <c r="D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</row>
    <row r="802" spans="1:17" x14ac:dyDescent="0.3">
      <c r="A802" s="2" t="s">
        <v>208</v>
      </c>
      <c r="B802" s="2">
        <v>0</v>
      </c>
      <c r="C802" s="2">
        <v>0</v>
      </c>
      <c r="D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</row>
    <row r="803" spans="1:17" x14ac:dyDescent="0.3">
      <c r="A803" s="2" t="s">
        <v>209</v>
      </c>
      <c r="B803" s="2">
        <v>0</v>
      </c>
      <c r="C803" s="2">
        <v>0</v>
      </c>
      <c r="D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</row>
    <row r="804" spans="1:17" x14ac:dyDescent="0.3">
      <c r="A804" s="2" t="s">
        <v>210</v>
      </c>
      <c r="B804" s="2">
        <v>0</v>
      </c>
      <c r="C804" s="2">
        <v>0</v>
      </c>
      <c r="D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</row>
    <row r="807" spans="1:17" ht="27.6" x14ac:dyDescent="0.3">
      <c r="A807" s="2" t="s">
        <v>240</v>
      </c>
      <c r="B807" s="2">
        <v>0</v>
      </c>
      <c r="C807" s="2">
        <v>0</v>
      </c>
      <c r="D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</row>
    <row r="808" spans="1:17" x14ac:dyDescent="0.3">
      <c r="A808" s="2" t="s">
        <v>205</v>
      </c>
      <c r="B808" s="2">
        <v>0</v>
      </c>
      <c r="C808" s="2">
        <v>0</v>
      </c>
      <c r="D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</row>
    <row r="809" spans="1:17" x14ac:dyDescent="0.3">
      <c r="A809" s="2" t="s">
        <v>206</v>
      </c>
      <c r="B809" s="2">
        <v>0</v>
      </c>
      <c r="C809" s="2">
        <v>0</v>
      </c>
      <c r="D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</row>
    <row r="810" spans="1:17" x14ac:dyDescent="0.3">
      <c r="A810" s="2" t="s">
        <v>207</v>
      </c>
      <c r="B810" s="2">
        <v>0</v>
      </c>
      <c r="C810" s="2">
        <v>0</v>
      </c>
      <c r="D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</row>
    <row r="811" spans="1:17" x14ac:dyDescent="0.3">
      <c r="A811" s="2" t="s">
        <v>208</v>
      </c>
      <c r="B811" s="2">
        <v>0</v>
      </c>
      <c r="C811" s="2">
        <v>0</v>
      </c>
      <c r="D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</row>
    <row r="812" spans="1:17" x14ac:dyDescent="0.3">
      <c r="A812" s="2" t="s">
        <v>209</v>
      </c>
      <c r="B812" s="2">
        <v>0</v>
      </c>
      <c r="C812" s="2">
        <v>0</v>
      </c>
      <c r="D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</row>
    <row r="813" spans="1:17" x14ac:dyDescent="0.3">
      <c r="A813" s="2" t="s">
        <v>210</v>
      </c>
      <c r="B813" s="2">
        <v>0</v>
      </c>
      <c r="C813" s="2">
        <v>0</v>
      </c>
      <c r="D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</row>
    <row r="816" spans="1:17" x14ac:dyDescent="0.3">
      <c r="A816" s="2" t="s">
        <v>241</v>
      </c>
      <c r="B816" s="2">
        <v>0</v>
      </c>
      <c r="C816" s="2">
        <v>0</v>
      </c>
      <c r="D816" s="3">
        <v>143000</v>
      </c>
      <c r="G816" s="3">
        <v>13084.5</v>
      </c>
      <c r="H816" s="3">
        <v>27813.5</v>
      </c>
      <c r="I816" s="3">
        <v>13756.6</v>
      </c>
      <c r="J816" s="3">
        <v>21864.7</v>
      </c>
      <c r="K816" s="3">
        <v>17546.099999999999</v>
      </c>
      <c r="L816" s="2">
        <v>0</v>
      </c>
      <c r="M816" s="3">
        <v>9566.7000000000007</v>
      </c>
      <c r="N816" s="3">
        <v>13513.5</v>
      </c>
      <c r="O816" s="3">
        <v>6320.6</v>
      </c>
      <c r="P816" s="3">
        <v>14614.6</v>
      </c>
      <c r="Q816" s="3">
        <v>4919.2</v>
      </c>
    </row>
    <row r="817" spans="1:17" x14ac:dyDescent="0.3">
      <c r="A817" s="2" t="s">
        <v>205</v>
      </c>
      <c r="B817" s="2">
        <v>0</v>
      </c>
      <c r="C817" s="2">
        <v>0</v>
      </c>
      <c r="D817" s="3">
        <v>143000</v>
      </c>
      <c r="G817" s="3">
        <v>13084.5</v>
      </c>
      <c r="H817" s="3">
        <v>27813.5</v>
      </c>
      <c r="I817" s="3">
        <v>13756.6</v>
      </c>
      <c r="J817" s="3">
        <v>21864.7</v>
      </c>
      <c r="K817" s="3">
        <v>17546.099999999999</v>
      </c>
      <c r="L817" s="2">
        <v>0</v>
      </c>
      <c r="M817" s="3">
        <v>9566.7000000000007</v>
      </c>
      <c r="N817" s="3">
        <v>13513.5</v>
      </c>
      <c r="O817" s="3">
        <v>6320.6</v>
      </c>
      <c r="P817" s="3">
        <v>14614.6</v>
      </c>
      <c r="Q817" s="3">
        <v>4919.2</v>
      </c>
    </row>
    <row r="818" spans="1:17" x14ac:dyDescent="0.3">
      <c r="A818" s="2" t="s">
        <v>206</v>
      </c>
      <c r="B818" s="2">
        <v>0</v>
      </c>
      <c r="C818" s="2">
        <v>0</v>
      </c>
      <c r="D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</row>
    <row r="819" spans="1:17" x14ac:dyDescent="0.3">
      <c r="A819" s="2" t="s">
        <v>207</v>
      </c>
      <c r="B819" s="2">
        <v>0</v>
      </c>
      <c r="C819" s="2">
        <v>0</v>
      </c>
      <c r="D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</row>
    <row r="820" spans="1:17" x14ac:dyDescent="0.3">
      <c r="A820" s="2" t="s">
        <v>208</v>
      </c>
      <c r="B820" s="2">
        <v>0</v>
      </c>
      <c r="C820" s="2">
        <v>0</v>
      </c>
      <c r="D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</row>
    <row r="821" spans="1:17" x14ac:dyDescent="0.3">
      <c r="A821" s="2" t="s">
        <v>209</v>
      </c>
      <c r="B821" s="2">
        <v>0</v>
      </c>
      <c r="C821" s="2">
        <v>0</v>
      </c>
      <c r="D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</row>
    <row r="822" spans="1:17" x14ac:dyDescent="0.3">
      <c r="A822" s="2" t="s">
        <v>210</v>
      </c>
      <c r="B822" s="2">
        <v>0</v>
      </c>
      <c r="C822" s="2">
        <v>0</v>
      </c>
      <c r="D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</row>
    <row r="825" spans="1:17" x14ac:dyDescent="0.3">
      <c r="A825" s="2" t="s">
        <v>242</v>
      </c>
      <c r="B825" s="2">
        <v>0</v>
      </c>
      <c r="C825" s="2">
        <v>0</v>
      </c>
      <c r="D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</row>
    <row r="826" spans="1:17" x14ac:dyDescent="0.3">
      <c r="A826" s="2" t="s">
        <v>206</v>
      </c>
      <c r="B826" s="2">
        <v>0</v>
      </c>
      <c r="C826" s="2">
        <v>0</v>
      </c>
      <c r="D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</row>
    <row r="827" spans="1:17" x14ac:dyDescent="0.3">
      <c r="A827" s="2" t="s">
        <v>207</v>
      </c>
      <c r="B827" s="2">
        <v>0</v>
      </c>
      <c r="C827" s="2">
        <v>0</v>
      </c>
      <c r="D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</row>
    <row r="828" spans="1:17" x14ac:dyDescent="0.3">
      <c r="A828" s="2" t="s">
        <v>205</v>
      </c>
      <c r="B828" s="2">
        <v>0</v>
      </c>
      <c r="C828" s="2">
        <v>0</v>
      </c>
      <c r="D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</row>
    <row r="829" spans="1:17" x14ac:dyDescent="0.3">
      <c r="A829" s="2" t="s">
        <v>208</v>
      </c>
      <c r="B829" s="2">
        <v>0</v>
      </c>
      <c r="C829" s="2">
        <v>0</v>
      </c>
      <c r="D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</row>
    <row r="830" spans="1:17" x14ac:dyDescent="0.3">
      <c r="A830" s="2" t="s">
        <v>209</v>
      </c>
      <c r="B830" s="2">
        <v>0</v>
      </c>
      <c r="C830" s="2">
        <v>0</v>
      </c>
      <c r="D830" s="2">
        <v>0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</row>
    <row r="831" spans="1:17" x14ac:dyDescent="0.3">
      <c r="A831" s="2" t="s">
        <v>210</v>
      </c>
      <c r="B831" s="2">
        <v>0</v>
      </c>
      <c r="C831" s="2">
        <v>0</v>
      </c>
      <c r="D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</row>
    <row r="833" spans="1:17" x14ac:dyDescent="0.3">
      <c r="A833" s="2" t="s">
        <v>243</v>
      </c>
      <c r="B833" s="2">
        <v>0</v>
      </c>
      <c r="C833" s="2">
        <v>0</v>
      </c>
      <c r="D833" s="2">
        <v>0</v>
      </c>
      <c r="G833" s="2">
        <v>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</row>
    <row r="834" spans="1:17" x14ac:dyDescent="0.3">
      <c r="A834" s="2" t="s">
        <v>205</v>
      </c>
      <c r="B834" s="2">
        <v>0</v>
      </c>
      <c r="C834" s="2">
        <v>0</v>
      </c>
      <c r="D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</row>
    <row r="835" spans="1:17" x14ac:dyDescent="0.3">
      <c r="A835" s="2" t="s">
        <v>206</v>
      </c>
      <c r="B835" s="2">
        <v>0</v>
      </c>
      <c r="C835" s="2">
        <v>0</v>
      </c>
      <c r="D835" s="2">
        <v>0</v>
      </c>
      <c r="G835" s="2">
        <v>0</v>
      </c>
      <c r="H835" s="2"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</row>
    <row r="836" spans="1:17" x14ac:dyDescent="0.3">
      <c r="A836" s="2" t="s">
        <v>207</v>
      </c>
      <c r="B836" s="2">
        <v>0</v>
      </c>
      <c r="C836" s="2">
        <v>0</v>
      </c>
      <c r="D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</row>
    <row r="837" spans="1:17" x14ac:dyDescent="0.3">
      <c r="A837" s="2" t="s">
        <v>208</v>
      </c>
      <c r="B837" s="2">
        <v>0</v>
      </c>
      <c r="C837" s="2">
        <v>0</v>
      </c>
      <c r="D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</row>
    <row r="838" spans="1:17" x14ac:dyDescent="0.3">
      <c r="A838" s="2" t="s">
        <v>209</v>
      </c>
      <c r="B838" s="2">
        <v>0</v>
      </c>
      <c r="C838" s="2">
        <v>0</v>
      </c>
      <c r="D838" s="2">
        <v>0</v>
      </c>
      <c r="G838" s="2">
        <v>0</v>
      </c>
      <c r="H838" s="2"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</row>
    <row r="839" spans="1:17" x14ac:dyDescent="0.3">
      <c r="A839" s="2" t="s">
        <v>210</v>
      </c>
      <c r="B839" s="2">
        <v>0</v>
      </c>
      <c r="C839" s="2">
        <v>0</v>
      </c>
      <c r="D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</row>
  </sheetData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0"/>
  <sheetViews>
    <sheetView tabSelected="1" workbookViewId="0">
      <pane xSplit="5" ySplit="3" topLeftCell="F29" activePane="bottomRight" state="frozen"/>
      <selection pane="topRight" activeCell="F1" sqref="F1"/>
      <selection pane="bottomLeft" activeCell="A4" sqref="A4"/>
      <selection pane="bottomRight" activeCell="A29" sqref="A29"/>
    </sheetView>
  </sheetViews>
  <sheetFormatPr defaultRowHeight="14.4" x14ac:dyDescent="0.3"/>
  <cols>
    <col min="1" max="1" width="29.21875" style="41" customWidth="1"/>
    <col min="2" max="2" width="14" style="41" customWidth="1"/>
    <col min="3" max="3" width="14.77734375" style="41" customWidth="1"/>
    <col min="4" max="4" width="13.44140625" style="41" customWidth="1"/>
    <col min="5" max="5" width="14.109375" style="34" customWidth="1"/>
    <col min="6" max="6" width="9.44140625" style="34" bestFit="1" customWidth="1"/>
    <col min="7" max="8" width="13.109375" style="41" customWidth="1"/>
    <col min="9" max="9" width="12.21875" style="41" bestFit="1" customWidth="1"/>
    <col min="10" max="10" width="12.77734375" style="41" customWidth="1"/>
    <col min="11" max="11" width="12.21875" style="41" bestFit="1" customWidth="1"/>
    <col min="12" max="12" width="8.88671875" style="41" bestFit="1" customWidth="1"/>
    <col min="13" max="13" width="13.88671875" style="41" customWidth="1"/>
    <col min="14" max="14" width="13.109375" style="41" customWidth="1"/>
    <col min="15" max="15" width="12.6640625" style="41" customWidth="1"/>
    <col min="16" max="16" width="13" style="41" customWidth="1"/>
    <col min="17" max="17" width="12.5546875" style="41" customWidth="1"/>
    <col min="18" max="16384" width="8.88671875" style="41"/>
  </cols>
  <sheetData>
    <row r="1" spans="1:17" ht="41.4" x14ac:dyDescent="0.3">
      <c r="A1" s="48" t="s">
        <v>0</v>
      </c>
      <c r="B1" s="48" t="s">
        <v>13</v>
      </c>
      <c r="C1" s="48" t="s">
        <v>14</v>
      </c>
      <c r="D1" s="48" t="s">
        <v>15</v>
      </c>
      <c r="E1" s="48" t="s">
        <v>244</v>
      </c>
      <c r="F1" s="49" t="s">
        <v>245</v>
      </c>
      <c r="G1" s="48" t="s">
        <v>2</v>
      </c>
      <c r="H1" s="48" t="s">
        <v>3</v>
      </c>
      <c r="I1" s="48" t="s">
        <v>4</v>
      </c>
      <c r="J1" s="48" t="s">
        <v>5</v>
      </c>
      <c r="K1" s="48" t="s">
        <v>6</v>
      </c>
      <c r="L1" s="48" t="s">
        <v>7</v>
      </c>
      <c r="M1" s="48" t="s">
        <v>8</v>
      </c>
      <c r="N1" s="48" t="s">
        <v>9</v>
      </c>
      <c r="O1" s="48" t="s">
        <v>10</v>
      </c>
      <c r="P1" s="48" t="s">
        <v>11</v>
      </c>
      <c r="Q1" s="48" t="s">
        <v>12</v>
      </c>
    </row>
    <row r="2" spans="1:17" x14ac:dyDescent="0.3">
      <c r="A2" s="42"/>
      <c r="B2" s="12" t="s">
        <v>13</v>
      </c>
      <c r="C2" s="12" t="s">
        <v>14</v>
      </c>
      <c r="D2" s="12" t="s">
        <v>15</v>
      </c>
      <c r="E2" s="6"/>
      <c r="F2" s="5" t="s">
        <v>246</v>
      </c>
      <c r="G2" s="12" t="s">
        <v>16</v>
      </c>
      <c r="H2" s="12" t="s">
        <v>16</v>
      </c>
      <c r="I2" s="12" t="s">
        <v>16</v>
      </c>
      <c r="J2" s="12" t="s">
        <v>16</v>
      </c>
      <c r="K2" s="12" t="s">
        <v>16</v>
      </c>
      <c r="L2" s="12" t="s">
        <v>16</v>
      </c>
      <c r="M2" s="12" t="s">
        <v>16</v>
      </c>
      <c r="N2" s="12" t="s">
        <v>16</v>
      </c>
      <c r="O2" s="12" t="s">
        <v>16</v>
      </c>
      <c r="P2" s="12" t="s">
        <v>16</v>
      </c>
      <c r="Q2" s="12" t="s">
        <v>16</v>
      </c>
    </row>
    <row r="3" spans="1:17" x14ac:dyDescent="0.3">
      <c r="A3" s="43"/>
      <c r="B3" s="43"/>
      <c r="C3" s="43"/>
      <c r="D3" s="43"/>
      <c r="E3" s="7" t="s">
        <v>247</v>
      </c>
      <c r="F3" s="8"/>
      <c r="G3" s="40">
        <f>G27/$E$27%</f>
        <v>9.1545205833113243</v>
      </c>
      <c r="H3" s="40">
        <f t="shared" ref="H3:Q3" si="0">H27/$E$27%</f>
        <v>19.418930005247443</v>
      </c>
      <c r="I3" s="40">
        <f t="shared" si="0"/>
        <v>9.6378687377957899</v>
      </c>
      <c r="J3" s="40">
        <f t="shared" si="0"/>
        <v>15.33459212399125</v>
      </c>
      <c r="K3" s="40">
        <f t="shared" si="0"/>
        <v>12.258113198027807</v>
      </c>
      <c r="L3" s="40">
        <f t="shared" si="0"/>
        <v>0</v>
      </c>
      <c r="M3" s="40">
        <f t="shared" si="0"/>
        <v>6.6884633390428139</v>
      </c>
      <c r="N3" s="40">
        <f t="shared" si="0"/>
        <v>9.4507964305090368</v>
      </c>
      <c r="O3" s="40">
        <f t="shared" si="0"/>
        <v>4.4148878317004616</v>
      </c>
      <c r="P3" s="40">
        <f t="shared" si="0"/>
        <v>10.203315822260871</v>
      </c>
      <c r="Q3" s="40">
        <f t="shared" si="0"/>
        <v>3.4385119281131913</v>
      </c>
    </row>
    <row r="4" spans="1:17" x14ac:dyDescent="0.3">
      <c r="A4" s="43"/>
      <c r="B4" s="43"/>
      <c r="C4" s="43"/>
      <c r="D4" s="43"/>
      <c r="E4" s="9"/>
      <c r="F4" s="9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x14ac:dyDescent="0.3">
      <c r="A5" s="17" t="s">
        <v>17</v>
      </c>
      <c r="B5" s="10">
        <f t="shared" ref="B5:D5" si="1">SUM(B6:B8)</f>
        <v>1803715000</v>
      </c>
      <c r="C5" s="10">
        <f t="shared" si="1"/>
        <v>1894685083.9000001</v>
      </c>
      <c r="D5" s="10">
        <f t="shared" si="1"/>
        <v>1510582668.5999999</v>
      </c>
      <c r="E5" s="10">
        <f>SUM(E6:E8)</f>
        <v>1510582668.6000004</v>
      </c>
      <c r="F5" s="11">
        <f t="shared" ref="F5:Q5" si="2">SUM(F6:F8)</f>
        <v>83.253276333068698</v>
      </c>
      <c r="G5" s="10">
        <f t="shared" si="2"/>
        <v>136216525.01999998</v>
      </c>
      <c r="H5" s="10">
        <f t="shared" si="2"/>
        <v>289602921.31</v>
      </c>
      <c r="I5" s="10">
        <f t="shared" si="2"/>
        <v>149554349.31999999</v>
      </c>
      <c r="J5" s="10">
        <f t="shared" si="2"/>
        <v>230407112.35999998</v>
      </c>
      <c r="K5" s="10">
        <f t="shared" si="2"/>
        <v>185623666.31999999</v>
      </c>
      <c r="L5" s="10">
        <f t="shared" si="2"/>
        <v>0</v>
      </c>
      <c r="M5" s="10">
        <f t="shared" si="2"/>
        <v>103176153.75</v>
      </c>
      <c r="N5" s="10">
        <f t="shared" si="2"/>
        <v>140311927.60999998</v>
      </c>
      <c r="O5" s="10">
        <f t="shared" si="2"/>
        <v>65731806.25</v>
      </c>
      <c r="P5" s="10">
        <f t="shared" si="2"/>
        <v>156954482.06999999</v>
      </c>
      <c r="Q5" s="10">
        <f t="shared" si="2"/>
        <v>53003724.589999996</v>
      </c>
    </row>
    <row r="6" spans="1:17" x14ac:dyDescent="0.3">
      <c r="A6" s="12" t="s">
        <v>18</v>
      </c>
      <c r="B6" s="12">
        <f>VLOOKUP($A6,[2]CONSOLE!$C$7:$G$19,4,FALSE)</f>
        <v>1450200000</v>
      </c>
      <c r="C6" s="12">
        <f>VLOOKUP($A6,[2]CONSOLE!$C$7:$G$19,5,FALSE)</f>
        <v>1525101114</v>
      </c>
      <c r="D6" s="12">
        <v>1260806194.21</v>
      </c>
      <c r="E6" s="12">
        <f>SUM(G6:Y6)</f>
        <v>1260806194.2100003</v>
      </c>
      <c r="F6" s="13">
        <f>+E6/$E$27%</f>
        <v>69.487257249079903</v>
      </c>
      <c r="G6" s="12">
        <v>113857504.91</v>
      </c>
      <c r="H6" s="12">
        <v>236246067.21000001</v>
      </c>
      <c r="I6" s="12">
        <v>127041136.53</v>
      </c>
      <c r="J6" s="12">
        <v>199260291.56999999</v>
      </c>
      <c r="K6" s="12">
        <v>151345869.56</v>
      </c>
      <c r="L6" s="12">
        <v>0</v>
      </c>
      <c r="M6" s="12">
        <v>87977969.590000004</v>
      </c>
      <c r="N6" s="12">
        <v>116203053.91</v>
      </c>
      <c r="O6" s="12">
        <v>52636705.140000001</v>
      </c>
      <c r="P6" s="12">
        <v>131834140.39</v>
      </c>
      <c r="Q6" s="12">
        <v>44403455.399999999</v>
      </c>
    </row>
    <row r="7" spans="1:17" x14ac:dyDescent="0.3">
      <c r="A7" s="12" t="s">
        <v>19</v>
      </c>
      <c r="B7" s="12">
        <f>VLOOKUP($A7,[2]CONSOLE!$C$7:$G$19,4,FALSE)</f>
        <v>54250000</v>
      </c>
      <c r="C7" s="12">
        <f>VLOOKUP($A7,[2]CONSOLE!$C$7:$G$19,5,FALSE)</f>
        <v>66232030</v>
      </c>
      <c r="D7" s="12">
        <v>40912988.509999998</v>
      </c>
      <c r="E7" s="12">
        <f>SUM(G7:Y7)</f>
        <v>40912988.510000005</v>
      </c>
      <c r="F7" s="13">
        <f>+E7/$E$27%</f>
        <v>2.2548519911137914</v>
      </c>
      <c r="G7" s="12">
        <v>3980494.02</v>
      </c>
      <c r="H7" s="12">
        <v>7396869.5</v>
      </c>
      <c r="I7" s="12">
        <v>4330459.4800000004</v>
      </c>
      <c r="J7" s="12">
        <v>5963824.29</v>
      </c>
      <c r="K7" s="12">
        <v>5688576.6299999999</v>
      </c>
      <c r="L7" s="12">
        <v>0</v>
      </c>
      <c r="M7" s="12">
        <v>2542440.85</v>
      </c>
      <c r="N7" s="12">
        <v>3103288.71</v>
      </c>
      <c r="O7" s="12">
        <v>3016976.08</v>
      </c>
      <c r="P7" s="12">
        <v>2904363.7</v>
      </c>
      <c r="Q7" s="12">
        <v>1985695.25</v>
      </c>
    </row>
    <row r="8" spans="1:17" x14ac:dyDescent="0.3">
      <c r="A8" s="12" t="s">
        <v>20</v>
      </c>
      <c r="B8" s="12">
        <f>VLOOKUP($A8,[2]CONSOLE!$C$7:$G$19,4,FALSE)</f>
        <v>299265000</v>
      </c>
      <c r="C8" s="12">
        <f>VLOOKUP($A8,[2]CONSOLE!$C$7:$G$19,5,FALSE)</f>
        <v>303351939.89999998</v>
      </c>
      <c r="D8" s="12">
        <v>208863485.88</v>
      </c>
      <c r="E8" s="12">
        <f>SUM(G8:Y8)</f>
        <v>208863485.88</v>
      </c>
      <c r="F8" s="13">
        <f>+E8/$E$27%</f>
        <v>11.511167092875006</v>
      </c>
      <c r="G8" s="12">
        <v>18378526.09</v>
      </c>
      <c r="H8" s="12">
        <v>45959984.600000001</v>
      </c>
      <c r="I8" s="12">
        <v>18182753.309999999</v>
      </c>
      <c r="J8" s="12">
        <v>25182996.5</v>
      </c>
      <c r="K8" s="12">
        <v>28589220.129999999</v>
      </c>
      <c r="L8" s="12">
        <v>0</v>
      </c>
      <c r="M8" s="12">
        <v>12655743.310000001</v>
      </c>
      <c r="N8" s="12">
        <v>21005584.989999998</v>
      </c>
      <c r="O8" s="12">
        <v>10078125.029999999</v>
      </c>
      <c r="P8" s="12">
        <v>22215977.98</v>
      </c>
      <c r="Q8" s="12">
        <v>6614573.9400000004</v>
      </c>
    </row>
    <row r="9" spans="1:17" x14ac:dyDescent="0.3">
      <c r="A9" s="43"/>
      <c r="B9" s="43"/>
      <c r="C9" s="43"/>
      <c r="D9" s="43"/>
      <c r="E9" s="14"/>
      <c r="F9" s="13">
        <f>D9-E9</f>
        <v>0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x14ac:dyDescent="0.3">
      <c r="A10" s="43"/>
      <c r="B10" s="43"/>
      <c r="C10" s="43"/>
      <c r="D10" s="43"/>
      <c r="E10" s="14"/>
      <c r="F10" s="12">
        <f>D10-E10</f>
        <v>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x14ac:dyDescent="0.3">
      <c r="A11" s="17" t="s">
        <v>21</v>
      </c>
      <c r="B11" s="10">
        <f t="shared" ref="B11:D11" si="3">SUM(B12:B13)</f>
        <v>220584000</v>
      </c>
      <c r="C11" s="10">
        <f t="shared" si="3"/>
        <v>229534633.80000001</v>
      </c>
      <c r="D11" s="10">
        <f t="shared" si="3"/>
        <v>327737259.54000002</v>
      </c>
      <c r="E11" s="10">
        <f>SUM(E12:E13)</f>
        <v>327737259.53999996</v>
      </c>
      <c r="F11" s="10">
        <f t="shared" ref="F11:Q11" si="4">SUM(F12:F13)</f>
        <v>18.062699381036886</v>
      </c>
      <c r="G11" s="10">
        <f t="shared" si="4"/>
        <v>31800193.789999999</v>
      </c>
      <c r="H11" s="10">
        <f t="shared" si="4"/>
        <v>67836080.450000003</v>
      </c>
      <c r="I11" s="10">
        <f t="shared" si="4"/>
        <v>27388990.169999998</v>
      </c>
      <c r="J11" s="10">
        <f t="shared" si="4"/>
        <v>50886997.730000004</v>
      </c>
      <c r="K11" s="10">
        <f t="shared" si="4"/>
        <v>39941888.460000001</v>
      </c>
      <c r="L11" s="10">
        <f t="shared" si="4"/>
        <v>0</v>
      </c>
      <c r="M11" s="10">
        <f t="shared" si="4"/>
        <v>19709370.760000002</v>
      </c>
      <c r="N11" s="10">
        <f t="shared" si="4"/>
        <v>33415305.169999998</v>
      </c>
      <c r="O11" s="10">
        <f t="shared" si="4"/>
        <v>15449682.65</v>
      </c>
      <c r="P11" s="10">
        <f t="shared" si="4"/>
        <v>31019200.799999997</v>
      </c>
      <c r="Q11" s="10">
        <f t="shared" si="4"/>
        <v>10289549.560000001</v>
      </c>
    </row>
    <row r="12" spans="1:17" x14ac:dyDescent="0.3">
      <c r="A12" s="12" t="s">
        <v>22</v>
      </c>
      <c r="B12" s="12">
        <f>VLOOKUP($A12,[2]CONSOLE!$C$7:$G$19,4,FALSE)</f>
        <v>217398000</v>
      </c>
      <c r="C12" s="12">
        <f>VLOOKUP($A12,[2]CONSOLE!$C$7:$G$19,5,FALSE)</f>
        <v>225358802.80000001</v>
      </c>
      <c r="D12" s="12">
        <v>322020685.5</v>
      </c>
      <c r="E12" s="12">
        <f>SUM(G12:Y12)</f>
        <v>322020685.49999994</v>
      </c>
      <c r="F12" s="13">
        <f>+E12/$E$27%</f>
        <v>17.747639816192514</v>
      </c>
      <c r="G12" s="12">
        <v>31328715.23</v>
      </c>
      <c r="H12" s="12">
        <v>66836818.649999999</v>
      </c>
      <c r="I12" s="12">
        <v>26898313.199999999</v>
      </c>
      <c r="J12" s="12">
        <v>50269656.960000001</v>
      </c>
      <c r="K12" s="12">
        <v>39342496.170000002</v>
      </c>
      <c r="L12" s="12">
        <v>0</v>
      </c>
      <c r="M12" s="12">
        <v>19499163.07</v>
      </c>
      <c r="N12" s="12">
        <v>32910910.789999999</v>
      </c>
      <c r="O12" s="12">
        <v>15162267.17</v>
      </c>
      <c r="P12" s="12">
        <v>29767031.329999998</v>
      </c>
      <c r="Q12" s="12">
        <v>10005312.93</v>
      </c>
    </row>
    <row r="13" spans="1:17" x14ac:dyDescent="0.3">
      <c r="A13" s="12" t="s">
        <v>23</v>
      </c>
      <c r="B13" s="12">
        <f>VLOOKUP($A13,[2]CONSOLE!$C$7:$G$19,4,FALSE)</f>
        <v>3186000</v>
      </c>
      <c r="C13" s="12">
        <f>VLOOKUP($A13,[2]CONSOLE!$C$7:$G$19,5,FALSE)</f>
        <v>4175831</v>
      </c>
      <c r="D13" s="12">
        <v>5716574.04</v>
      </c>
      <c r="E13" s="12">
        <f>SUM(G13:Y13)</f>
        <v>5716574.04</v>
      </c>
      <c r="F13" s="13">
        <f>+E13/$E$27%</f>
        <v>0.31505956484437242</v>
      </c>
      <c r="G13" s="12">
        <v>471478.56</v>
      </c>
      <c r="H13" s="12">
        <v>999261.8</v>
      </c>
      <c r="I13" s="12">
        <v>490676.97</v>
      </c>
      <c r="J13" s="12">
        <v>617340.77</v>
      </c>
      <c r="K13" s="12">
        <v>599392.29</v>
      </c>
      <c r="L13" s="12">
        <v>0</v>
      </c>
      <c r="M13" s="12">
        <v>210207.69</v>
      </c>
      <c r="N13" s="12">
        <v>504394.38</v>
      </c>
      <c r="O13" s="12">
        <v>287415.48</v>
      </c>
      <c r="P13" s="12">
        <v>1252169.47</v>
      </c>
      <c r="Q13" s="12">
        <v>284236.63</v>
      </c>
    </row>
    <row r="14" spans="1:17" x14ac:dyDescent="0.3">
      <c r="A14" s="43"/>
      <c r="B14" s="43"/>
      <c r="C14" s="43"/>
      <c r="D14" s="43"/>
      <c r="E14" s="14"/>
      <c r="F14" s="12">
        <f>D14-E14</f>
        <v>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 x14ac:dyDescent="0.3">
      <c r="A15" s="43"/>
      <c r="B15" s="43"/>
      <c r="C15" s="43"/>
      <c r="D15" s="43"/>
      <c r="E15" s="14"/>
      <c r="F15" s="12">
        <f>D15-E15</f>
        <v>0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x14ac:dyDescent="0.3">
      <c r="A16" s="17" t="s">
        <v>24</v>
      </c>
      <c r="B16" s="10">
        <f t="shared" ref="B16:D16" si="5">SUM(B17:B21)</f>
        <v>5800000</v>
      </c>
      <c r="C16" s="10">
        <f t="shared" si="5"/>
        <v>5800000</v>
      </c>
      <c r="D16" s="10">
        <f t="shared" si="5"/>
        <v>5732283.5300000003</v>
      </c>
      <c r="E16" s="10">
        <f>SUM(E17:E21)</f>
        <v>5732283.5300000003</v>
      </c>
      <c r="F16" s="10">
        <f t="shared" ref="F16:Q16" si="6">SUM(F17:F21)</f>
        <v>0</v>
      </c>
      <c r="G16" s="10">
        <f t="shared" si="6"/>
        <v>670332.4</v>
      </c>
      <c r="H16" s="10">
        <f t="shared" si="6"/>
        <v>853995.47</v>
      </c>
      <c r="I16" s="10">
        <f t="shared" si="6"/>
        <v>717234.46</v>
      </c>
      <c r="J16" s="10">
        <f t="shared" si="6"/>
        <v>769432.38</v>
      </c>
      <c r="K16" s="10">
        <f t="shared" si="6"/>
        <v>699480.83</v>
      </c>
      <c r="L16" s="10">
        <f t="shared" si="6"/>
        <v>0</v>
      </c>
      <c r="M16" s="10">
        <f t="shared" si="6"/>
        <v>482561.16</v>
      </c>
      <c r="N16" s="10">
        <f t="shared" si="6"/>
        <v>465653.1</v>
      </c>
      <c r="O16" s="10">
        <f t="shared" si="6"/>
        <v>325362.69</v>
      </c>
      <c r="P16" s="10">
        <f t="shared" si="6"/>
        <v>504198.47</v>
      </c>
      <c r="Q16" s="10">
        <f t="shared" si="6"/>
        <v>244032.56999999998</v>
      </c>
    </row>
    <row r="17" spans="1:17" x14ac:dyDescent="0.3">
      <c r="A17" s="12" t="s">
        <v>25</v>
      </c>
      <c r="B17" s="12">
        <f>VLOOKUP($A17,[2]CONSOLE!$C$7:$G$19,4,FALSE)</f>
        <v>5800000</v>
      </c>
      <c r="C17" s="12">
        <f>VLOOKUP($A17,[2]CONSOLE!$C$7:$G$19,5,FALSE)</f>
        <v>5800000</v>
      </c>
      <c r="D17" s="12">
        <v>2963969.35</v>
      </c>
      <c r="E17" s="12">
        <f t="shared" ref="E17:E23" si="7">SUM(G17:Y17)</f>
        <v>2963969.35</v>
      </c>
      <c r="F17" s="12">
        <f t="shared" ref="F17:F23" si="8">D17-E17</f>
        <v>0</v>
      </c>
      <c r="G17" s="12">
        <v>401746.4</v>
      </c>
      <c r="H17" s="12">
        <v>619076.47</v>
      </c>
      <c r="I17" s="12">
        <v>266157.46000000002</v>
      </c>
      <c r="J17" s="12">
        <v>320113.3</v>
      </c>
      <c r="K17" s="12">
        <v>284922.28999999998</v>
      </c>
      <c r="L17" s="12">
        <v>0</v>
      </c>
      <c r="M17" s="12">
        <v>360740.16</v>
      </c>
      <c r="N17" s="12">
        <v>192497.1</v>
      </c>
      <c r="O17" s="12">
        <v>215034.69</v>
      </c>
      <c r="P17" s="12">
        <v>228401.25</v>
      </c>
      <c r="Q17" s="12">
        <v>75280.23</v>
      </c>
    </row>
    <row r="18" spans="1:17" x14ac:dyDescent="0.3">
      <c r="A18" s="12" t="s">
        <v>26</v>
      </c>
      <c r="B18" s="12">
        <f>VLOOKUP($A18,[2]CONSOLE!$C$7:$G$19,4,FALSE)</f>
        <v>0</v>
      </c>
      <c r="C18" s="12">
        <f>VLOOKUP($A18,[2]CONSOLE!$C$7:$G$19,5,FALSE)</f>
        <v>0</v>
      </c>
      <c r="D18" s="12">
        <v>1408093.84</v>
      </c>
      <c r="E18" s="12">
        <f t="shared" si="7"/>
        <v>1408093.84</v>
      </c>
      <c r="F18" s="12">
        <f t="shared" si="8"/>
        <v>0</v>
      </c>
      <c r="G18" s="12">
        <v>41825</v>
      </c>
      <c r="H18" s="12">
        <v>55900</v>
      </c>
      <c r="I18" s="12">
        <v>321947</v>
      </c>
      <c r="J18" s="12">
        <v>298676.08</v>
      </c>
      <c r="K18" s="12">
        <v>297903.53999999998</v>
      </c>
      <c r="L18" s="12">
        <v>0</v>
      </c>
      <c r="M18" s="12">
        <v>53075</v>
      </c>
      <c r="N18" s="12">
        <v>40250</v>
      </c>
      <c r="O18" s="12">
        <v>39210</v>
      </c>
      <c r="P18" s="12">
        <v>126968.22</v>
      </c>
      <c r="Q18" s="12">
        <v>132339</v>
      </c>
    </row>
    <row r="19" spans="1:17" x14ac:dyDescent="0.3">
      <c r="A19" s="12" t="s">
        <v>27</v>
      </c>
      <c r="B19" s="12">
        <f>VLOOKUP($A19,[2]CONSOLE!$C$7:$G$19,4,FALSE)</f>
        <v>0</v>
      </c>
      <c r="C19" s="12">
        <f>VLOOKUP($A19,[2]CONSOLE!$C$7:$G$19,5,FALSE)</f>
        <v>0</v>
      </c>
      <c r="D19" s="12">
        <v>392051</v>
      </c>
      <c r="E19" s="12">
        <f t="shared" si="7"/>
        <v>392051</v>
      </c>
      <c r="F19" s="12">
        <f t="shared" si="8"/>
        <v>0</v>
      </c>
      <c r="G19" s="12">
        <v>138962</v>
      </c>
      <c r="H19" s="12">
        <v>0</v>
      </c>
      <c r="I19" s="12">
        <v>30633</v>
      </c>
      <c r="J19" s="12">
        <v>0</v>
      </c>
      <c r="K19" s="12">
        <v>0</v>
      </c>
      <c r="L19" s="12">
        <v>0</v>
      </c>
      <c r="M19" s="12">
        <v>0</v>
      </c>
      <c r="N19" s="12">
        <v>143796</v>
      </c>
      <c r="O19" s="12">
        <v>16770</v>
      </c>
      <c r="P19" s="12">
        <v>61890</v>
      </c>
      <c r="Q19" s="12">
        <v>0</v>
      </c>
    </row>
    <row r="20" spans="1:17" x14ac:dyDescent="0.3">
      <c r="A20" s="12" t="s">
        <v>28</v>
      </c>
      <c r="B20" s="12">
        <f>VLOOKUP($A20,[2]CONSOLE!$C$7:$G$19,4,FALSE)</f>
        <v>0</v>
      </c>
      <c r="C20" s="12">
        <f>VLOOKUP($A20,[2]CONSOLE!$C$7:$G$19,5,FALSE)</f>
        <v>0</v>
      </c>
      <c r="D20" s="12">
        <v>35189.339999999997</v>
      </c>
      <c r="E20" s="15">
        <f t="shared" si="7"/>
        <v>35189.339999999997</v>
      </c>
      <c r="F20" s="12">
        <f t="shared" si="8"/>
        <v>0</v>
      </c>
      <c r="G20" s="12">
        <v>5094</v>
      </c>
      <c r="H20" s="12">
        <v>6219</v>
      </c>
      <c r="I20" s="12">
        <v>3702</v>
      </c>
      <c r="J20" s="12">
        <v>3933</v>
      </c>
      <c r="K20" s="12">
        <v>4235</v>
      </c>
      <c r="L20" s="12">
        <v>0</v>
      </c>
      <c r="M20" s="12">
        <v>986</v>
      </c>
      <c r="N20" s="12">
        <v>1630</v>
      </c>
      <c r="O20" s="12">
        <v>4003</v>
      </c>
      <c r="P20" s="12">
        <v>2649</v>
      </c>
      <c r="Q20" s="12">
        <v>2738.34</v>
      </c>
    </row>
    <row r="21" spans="1:17" x14ac:dyDescent="0.3">
      <c r="A21" s="12" t="s">
        <v>29</v>
      </c>
      <c r="B21" s="12"/>
      <c r="C21" s="12"/>
      <c r="D21" s="12">
        <v>932980</v>
      </c>
      <c r="E21" s="15">
        <f t="shared" si="7"/>
        <v>932980</v>
      </c>
      <c r="F21" s="12">
        <f t="shared" si="8"/>
        <v>0</v>
      </c>
      <c r="G21" s="12">
        <v>82705</v>
      </c>
      <c r="H21" s="12">
        <v>172800</v>
      </c>
      <c r="I21" s="12">
        <v>94795</v>
      </c>
      <c r="J21" s="12">
        <v>146710</v>
      </c>
      <c r="K21" s="12">
        <v>112420</v>
      </c>
      <c r="L21" s="12">
        <v>0</v>
      </c>
      <c r="M21" s="12">
        <v>67760</v>
      </c>
      <c r="N21" s="12">
        <v>87480</v>
      </c>
      <c r="O21" s="12">
        <v>50345</v>
      </c>
      <c r="P21" s="12">
        <v>84290</v>
      </c>
      <c r="Q21" s="12">
        <v>33675</v>
      </c>
    </row>
    <row r="22" spans="1:17" x14ac:dyDescent="0.3">
      <c r="A22" s="43"/>
      <c r="B22" s="43"/>
      <c r="C22" s="43"/>
      <c r="D22" s="43"/>
      <c r="E22" s="12">
        <f t="shared" si="7"/>
        <v>0</v>
      </c>
      <c r="F22" s="12">
        <f t="shared" si="8"/>
        <v>0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3">
      <c r="A23" s="43"/>
      <c r="B23" s="43"/>
      <c r="C23" s="43"/>
      <c r="D23" s="43"/>
      <c r="E23" s="16">
        <f t="shared" si="7"/>
        <v>0</v>
      </c>
      <c r="F23" s="12">
        <f t="shared" si="8"/>
        <v>0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7" x14ac:dyDescent="0.3">
      <c r="A24" s="17" t="s">
        <v>30</v>
      </c>
      <c r="B24" s="17">
        <f t="shared" ref="B24:D24" si="9">B25</f>
        <v>-29609903.649999999</v>
      </c>
      <c r="C24" s="17">
        <f t="shared" si="9"/>
        <v>-29609903.649999999</v>
      </c>
      <c r="D24" s="17">
        <f t="shared" si="9"/>
        <v>-29609903.649999999</v>
      </c>
      <c r="E24" s="17">
        <f>E25</f>
        <v>-29609903.649999999</v>
      </c>
      <c r="F24" s="17">
        <f t="shared" ref="F24:Q24" si="10">F25</f>
        <v>0</v>
      </c>
      <c r="G24" s="17">
        <f t="shared" si="10"/>
        <v>-2583556.65</v>
      </c>
      <c r="H24" s="17">
        <f t="shared" si="10"/>
        <v>-5947715.4500000002</v>
      </c>
      <c r="I24" s="17">
        <f t="shared" si="10"/>
        <v>-2787005.98</v>
      </c>
      <c r="J24" s="17">
        <f t="shared" si="10"/>
        <v>-3826215.21</v>
      </c>
      <c r="K24" s="17">
        <f t="shared" si="10"/>
        <v>-3848643.58</v>
      </c>
      <c r="L24" s="17">
        <f t="shared" si="10"/>
        <v>0</v>
      </c>
      <c r="M24" s="17">
        <f t="shared" si="10"/>
        <v>-2009777.09</v>
      </c>
      <c r="N24" s="17">
        <f t="shared" si="10"/>
        <v>-2713637</v>
      </c>
      <c r="O24" s="17">
        <f t="shared" si="10"/>
        <v>-1401258.92</v>
      </c>
      <c r="P24" s="17">
        <f t="shared" si="10"/>
        <v>-3344602.24</v>
      </c>
      <c r="Q24" s="17">
        <f t="shared" si="10"/>
        <v>-1147491.53</v>
      </c>
    </row>
    <row r="25" spans="1:17" x14ac:dyDescent="0.3">
      <c r="A25" s="12" t="s">
        <v>31</v>
      </c>
      <c r="B25" s="12">
        <v>-29609903.649999999</v>
      </c>
      <c r="C25" s="12">
        <v>-29609903.649999999</v>
      </c>
      <c r="D25" s="12">
        <v>-29609903.649999999</v>
      </c>
      <c r="E25" s="12">
        <f>SUM(G25:Y25)</f>
        <v>-29609903.649999999</v>
      </c>
      <c r="F25" s="12">
        <f>D25-E25</f>
        <v>0</v>
      </c>
      <c r="G25" s="12">
        <v>-2583556.65</v>
      </c>
      <c r="H25" s="12">
        <v>-5947715.4500000002</v>
      </c>
      <c r="I25" s="12">
        <v>-2787005.98</v>
      </c>
      <c r="J25" s="12">
        <v>-3826215.21</v>
      </c>
      <c r="K25" s="12">
        <v>-3848643.58</v>
      </c>
      <c r="L25" s="12">
        <v>0</v>
      </c>
      <c r="M25" s="12">
        <v>-2009777.09</v>
      </c>
      <c r="N25" s="12">
        <v>-2713637</v>
      </c>
      <c r="O25" s="12">
        <v>-1401258.92</v>
      </c>
      <c r="P25" s="12">
        <v>-3344602.24</v>
      </c>
      <c r="Q25" s="12">
        <v>-1147491.53</v>
      </c>
    </row>
    <row r="26" spans="1:17" x14ac:dyDescent="0.3">
      <c r="A26" s="43"/>
      <c r="B26" s="43"/>
      <c r="C26" s="43"/>
      <c r="D26" s="43"/>
      <c r="E26" s="9"/>
      <c r="F26" s="12">
        <f>D26-E26</f>
        <v>0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3">
      <c r="A27" s="19" t="s">
        <v>32</v>
      </c>
      <c r="B27" s="19">
        <f t="shared" ref="B27:D27" si="11">B5+B11+B16+B24</f>
        <v>2000489096.3499999</v>
      </c>
      <c r="C27" s="19">
        <f t="shared" si="11"/>
        <v>2100409814.05</v>
      </c>
      <c r="D27" s="19">
        <f t="shared" si="11"/>
        <v>1814442308.0199997</v>
      </c>
      <c r="E27" s="19">
        <f>E5+E11+E16+E24</f>
        <v>1814442308.0200002</v>
      </c>
      <c r="F27" s="19">
        <f t="shared" ref="F27:Q27" si="12">F5+F11+F16+F24</f>
        <v>101.31597571410558</v>
      </c>
      <c r="G27" s="19">
        <f t="shared" si="12"/>
        <v>166103494.55999997</v>
      </c>
      <c r="H27" s="19">
        <f t="shared" si="12"/>
        <v>352345281.78000003</v>
      </c>
      <c r="I27" s="19">
        <f t="shared" si="12"/>
        <v>174873567.97</v>
      </c>
      <c r="J27" s="19">
        <f t="shared" si="12"/>
        <v>278237327.25999999</v>
      </c>
      <c r="K27" s="19">
        <f t="shared" si="12"/>
        <v>222416392.03</v>
      </c>
      <c r="L27" s="19">
        <f t="shared" si="12"/>
        <v>0</v>
      </c>
      <c r="M27" s="19">
        <f t="shared" si="12"/>
        <v>121358308.58</v>
      </c>
      <c r="N27" s="19">
        <f t="shared" si="12"/>
        <v>171479248.87999997</v>
      </c>
      <c r="O27" s="19">
        <f t="shared" si="12"/>
        <v>80105592.670000002</v>
      </c>
      <c r="P27" s="19">
        <f t="shared" si="12"/>
        <v>185133279.09999999</v>
      </c>
      <c r="Q27" s="19">
        <f t="shared" si="12"/>
        <v>62389815.189999998</v>
      </c>
    </row>
    <row r="28" spans="1:17" x14ac:dyDescent="0.3">
      <c r="A28" s="43"/>
      <c r="B28" s="43"/>
      <c r="C28" s="43"/>
      <c r="D28" s="43"/>
      <c r="E28" s="9"/>
      <c r="F28" s="12">
        <f>D28-E28</f>
        <v>0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x14ac:dyDescent="0.3">
      <c r="A29" s="43"/>
      <c r="B29" s="43"/>
      <c r="C29" s="43"/>
      <c r="D29" s="43"/>
      <c r="E29" s="9"/>
      <c r="F29" s="12">
        <f>D29-E29</f>
        <v>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x14ac:dyDescent="0.3">
      <c r="A30" s="17" t="s">
        <v>33</v>
      </c>
      <c r="B30" s="10">
        <f t="shared" ref="B30:Q30" si="13">SUM(B31:B33)</f>
        <v>1578624727.4099</v>
      </c>
      <c r="C30" s="10">
        <f t="shared" si="13"/>
        <v>1659045106.8725374</v>
      </c>
      <c r="D30" s="10">
        <f t="shared" si="13"/>
        <v>1317124763.0740001</v>
      </c>
      <c r="E30" s="10">
        <f t="shared" ref="E30" si="14">SUM(E31:E33)</f>
        <v>1317124763.0740001</v>
      </c>
      <c r="F30" s="10">
        <f t="shared" si="13"/>
        <v>246.46219887505214</v>
      </c>
      <c r="G30" s="10">
        <f t="shared" si="13"/>
        <v>119559517.12800001</v>
      </c>
      <c r="H30" s="10">
        <f t="shared" si="13"/>
        <v>250881384.99400002</v>
      </c>
      <c r="I30" s="10">
        <f t="shared" si="13"/>
        <v>131211941.37700002</v>
      </c>
      <c r="J30" s="10">
        <f t="shared" si="13"/>
        <v>201611951.222</v>
      </c>
      <c r="K30" s="10">
        <f t="shared" si="13"/>
        <v>161341053.94499999</v>
      </c>
      <c r="L30" s="10">
        <f t="shared" si="13"/>
        <v>0</v>
      </c>
      <c r="M30" s="10">
        <f t="shared" si="13"/>
        <v>90146601.981999993</v>
      </c>
      <c r="N30" s="10">
        <f t="shared" si="13"/>
        <v>121903027.656</v>
      </c>
      <c r="O30" s="10">
        <f t="shared" si="13"/>
        <v>56883730.296000004</v>
      </c>
      <c r="P30" s="10">
        <f t="shared" si="13"/>
        <v>136677024.06600001</v>
      </c>
      <c r="Q30" s="10">
        <f t="shared" si="13"/>
        <v>46908530.408</v>
      </c>
    </row>
    <row r="31" spans="1:17" x14ac:dyDescent="0.3">
      <c r="A31" s="12" t="s">
        <v>18</v>
      </c>
      <c r="B31" s="12">
        <f>VLOOKUP($A31,[2]CONSOLE!$C$24:$G$36,4,FALSE)</f>
        <v>1310666531.5006483</v>
      </c>
      <c r="C31" s="12">
        <f>VLOOKUP($A31,[2]CONSOLE!$C$24:$G$36,5,FALSE)</f>
        <v>1378342623.858556</v>
      </c>
      <c r="D31" s="12">
        <v>1128451722.457</v>
      </c>
      <c r="E31" s="24">
        <f>SUM(G31:Y31)</f>
        <v>1128451722.457</v>
      </c>
      <c r="F31" s="13">
        <f>+E31/E6%</f>
        <v>89.50239359857116</v>
      </c>
      <c r="G31" s="12">
        <v>102338220.582</v>
      </c>
      <c r="H31" s="12">
        <v>210533375.96700001</v>
      </c>
      <c r="I31" s="12">
        <v>113968417.86300001</v>
      </c>
      <c r="J31" s="12">
        <v>178221655.19299999</v>
      </c>
      <c r="K31" s="12">
        <v>135713264.23699999</v>
      </c>
      <c r="L31" s="12">
        <v>0</v>
      </c>
      <c r="M31" s="12">
        <v>78545189.519999996</v>
      </c>
      <c r="N31" s="12">
        <v>103773182.10600001</v>
      </c>
      <c r="O31" s="12">
        <v>46921345.791000001</v>
      </c>
      <c r="P31" s="12">
        <v>118085826.619</v>
      </c>
      <c r="Q31" s="12">
        <v>40351244.579000004</v>
      </c>
    </row>
    <row r="32" spans="1:17" x14ac:dyDescent="0.3">
      <c r="A32" s="12" t="s">
        <v>19</v>
      </c>
      <c r="B32" s="12">
        <f>VLOOKUP($A32,[2]CONSOLE!$C$24:$G$36,4,FALSE)</f>
        <v>43810545.529381797</v>
      </c>
      <c r="C32" s="12">
        <f>VLOOKUP($A32,[2]CONSOLE!$C$24:$G$36,5,FALSE)</f>
        <v>53486679.064207591</v>
      </c>
      <c r="D32" s="12">
        <v>33899259.423</v>
      </c>
      <c r="E32" s="52">
        <f>SUM(G32:Y32)</f>
        <v>33899259.423</v>
      </c>
      <c r="F32" s="13">
        <f>+E32/E7%</f>
        <v>82.856962196037813</v>
      </c>
      <c r="G32" s="12">
        <v>3382914.0610000002</v>
      </c>
      <c r="H32" s="12">
        <v>6124900.449</v>
      </c>
      <c r="I32" s="12">
        <v>3571852.577</v>
      </c>
      <c r="J32" s="12">
        <v>4921136.0599999996</v>
      </c>
      <c r="K32" s="12">
        <v>4729583.5839999998</v>
      </c>
      <c r="L32" s="12">
        <v>0</v>
      </c>
      <c r="M32" s="12">
        <v>2050858.2479999999</v>
      </c>
      <c r="N32" s="12">
        <v>2591603.0890000002</v>
      </c>
      <c r="O32" s="12">
        <v>2515995.7390000001</v>
      </c>
      <c r="P32" s="12">
        <v>2356001.8820000002</v>
      </c>
      <c r="Q32" s="12">
        <v>1654413.7339999999</v>
      </c>
    </row>
    <row r="33" spans="1:17" x14ac:dyDescent="0.3">
      <c r="A33" s="12" t="s">
        <v>20</v>
      </c>
      <c r="B33" s="12">
        <f>VLOOKUP($A33,[2]CONSOLE!$C$24:$G$36,4,FALSE)</f>
        <v>224147650.37987003</v>
      </c>
      <c r="C33" s="12">
        <f>VLOOKUP($A33,[2]CONSOLE!$C$24:$G$36,5,FALSE)</f>
        <v>227215803.94977385</v>
      </c>
      <c r="D33" s="12">
        <v>154773781.19400001</v>
      </c>
      <c r="E33" s="24">
        <f>SUM(G33:Y33)</f>
        <v>154773781.19400001</v>
      </c>
      <c r="F33" s="13">
        <f>+E33/E8%</f>
        <v>74.102843080443179</v>
      </c>
      <c r="G33" s="12">
        <v>13838382.484999999</v>
      </c>
      <c r="H33" s="12">
        <v>34223108.578000002</v>
      </c>
      <c r="I33" s="12">
        <v>13671670.937000001</v>
      </c>
      <c r="J33" s="12">
        <v>18469159.969000001</v>
      </c>
      <c r="K33" s="12">
        <v>20898206.124000002</v>
      </c>
      <c r="L33" s="12">
        <v>0</v>
      </c>
      <c r="M33" s="12">
        <v>9550554.2139999997</v>
      </c>
      <c r="N33" s="12">
        <v>15538242.460999999</v>
      </c>
      <c r="O33" s="12">
        <v>7446388.7659999998</v>
      </c>
      <c r="P33" s="12">
        <v>16235195.564999999</v>
      </c>
      <c r="Q33" s="12">
        <v>4902872.0949999997</v>
      </c>
    </row>
    <row r="34" spans="1:17" x14ac:dyDescent="0.3">
      <c r="A34" s="43"/>
      <c r="B34" s="43"/>
      <c r="C34" s="43"/>
      <c r="D34" s="43"/>
      <c r="E34" s="14"/>
      <c r="F34" s="12">
        <f>D34-E34</f>
        <v>0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x14ac:dyDescent="0.3">
      <c r="A35" s="43"/>
      <c r="B35" s="43"/>
      <c r="C35" s="43"/>
      <c r="D35" s="43"/>
      <c r="E35" s="14"/>
      <c r="F35" s="12">
        <f>D35-E35</f>
        <v>0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x14ac:dyDescent="0.3">
      <c r="A36" s="17" t="s">
        <v>34</v>
      </c>
      <c r="B36" s="10">
        <f t="shared" ref="B36:D36" si="15">SUM(B37:B38)</f>
        <v>218569970.79144585</v>
      </c>
      <c r="C36" s="10">
        <f t="shared" si="15"/>
        <v>227419498.51377738</v>
      </c>
      <c r="D36" s="10">
        <f t="shared" si="15"/>
        <v>324911909.208</v>
      </c>
      <c r="E36" s="10">
        <f>SUM(E37:E38)</f>
        <v>324911909.20799994</v>
      </c>
      <c r="F36" s="10">
        <f t="shared" ref="F36:Q36" si="16">SUM(F37:F38)</f>
        <v>168.45219580705361</v>
      </c>
      <c r="G36" s="10">
        <f t="shared" si="16"/>
        <v>31648754.875</v>
      </c>
      <c r="H36" s="10">
        <f t="shared" si="16"/>
        <v>67489185.522</v>
      </c>
      <c r="I36" s="10">
        <f t="shared" si="16"/>
        <v>27105619.015000001</v>
      </c>
      <c r="J36" s="10">
        <f t="shared" si="16"/>
        <v>50429380.704000004</v>
      </c>
      <c r="K36" s="10">
        <f t="shared" si="16"/>
        <v>39594987.131000005</v>
      </c>
      <c r="L36" s="10">
        <f t="shared" si="16"/>
        <v>0</v>
      </c>
      <c r="M36" s="10">
        <f t="shared" si="16"/>
        <v>19503620.409000002</v>
      </c>
      <c r="N36" s="10">
        <f t="shared" si="16"/>
        <v>33070718.770000003</v>
      </c>
      <c r="O36" s="10">
        <f t="shared" si="16"/>
        <v>15321023.933</v>
      </c>
      <c r="P36" s="10">
        <f t="shared" si="16"/>
        <v>30636805.649999999</v>
      </c>
      <c r="Q36" s="10">
        <f t="shared" si="16"/>
        <v>10111813.198999999</v>
      </c>
    </row>
    <row r="37" spans="1:17" x14ac:dyDescent="0.3">
      <c r="A37" s="12" t="s">
        <v>22</v>
      </c>
      <c r="B37" s="12">
        <f>VLOOKUP($A37,[2]CONSOLE!$C$24:$G$36,4,FALSE)</f>
        <v>215482481.16890249</v>
      </c>
      <c r="C37" s="12">
        <f>VLOOKUP($A37,[2]CONSOLE!$C$24:$G$36,5,FALSE)</f>
        <v>223372955.68639776</v>
      </c>
      <c r="D37" s="12">
        <v>320980319.98100001</v>
      </c>
      <c r="E37" s="46">
        <f>SUM(G37:Y37)</f>
        <v>320980319.98099995</v>
      </c>
      <c r="F37" s="13">
        <f t="shared" ref="F37:F38" si="17">+E37/E12%</f>
        <v>99.676925872825649</v>
      </c>
      <c r="G37" s="12">
        <v>31331967.078000002</v>
      </c>
      <c r="H37" s="12">
        <v>66738046.244999997</v>
      </c>
      <c r="I37" s="12">
        <v>26882131.447000001</v>
      </c>
      <c r="J37" s="12">
        <v>50015960.406000003</v>
      </c>
      <c r="K37" s="12">
        <v>39178468.156000003</v>
      </c>
      <c r="L37" s="12">
        <v>0</v>
      </c>
      <c r="M37" s="12">
        <v>19438888.552000001</v>
      </c>
      <c r="N37" s="12">
        <v>32702954.861000001</v>
      </c>
      <c r="O37" s="12">
        <v>15128982.088</v>
      </c>
      <c r="P37" s="12">
        <v>29621407.603999998</v>
      </c>
      <c r="Q37" s="12">
        <v>9941513.5439999998</v>
      </c>
    </row>
    <row r="38" spans="1:17" x14ac:dyDescent="0.3">
      <c r="A38" s="12" t="s">
        <v>23</v>
      </c>
      <c r="B38" s="12">
        <f>VLOOKUP($A38,[2]CONSOLE!$C$24:$G$36,4,FALSE)</f>
        <v>3087489.6225433582</v>
      </c>
      <c r="C38" s="12">
        <f>VLOOKUP($A38,[2]CONSOLE!$C$24:$G$36,5,FALSE)</f>
        <v>4046542.8273796258</v>
      </c>
      <c r="D38" s="12">
        <v>3931589.227</v>
      </c>
      <c r="E38" s="52">
        <f>SUM(G38:Y38)</f>
        <v>3931589.227</v>
      </c>
      <c r="F38" s="13">
        <f t="shared" si="17"/>
        <v>68.77526993422795</v>
      </c>
      <c r="G38" s="12">
        <v>316787.79700000002</v>
      </c>
      <c r="H38" s="12">
        <v>751139.277</v>
      </c>
      <c r="I38" s="12">
        <v>223487.568</v>
      </c>
      <c r="J38" s="12">
        <v>413420.29800000001</v>
      </c>
      <c r="K38" s="12">
        <v>416518.97499999998</v>
      </c>
      <c r="L38" s="12">
        <v>0</v>
      </c>
      <c r="M38" s="12">
        <v>64731.857000000004</v>
      </c>
      <c r="N38" s="12">
        <v>367763.90899999999</v>
      </c>
      <c r="O38" s="12">
        <v>192041.845</v>
      </c>
      <c r="P38" s="12">
        <v>1015398.046</v>
      </c>
      <c r="Q38" s="12">
        <v>170299.655</v>
      </c>
    </row>
    <row r="39" spans="1:17" x14ac:dyDescent="0.3">
      <c r="A39" s="43"/>
      <c r="B39" s="43"/>
      <c r="C39" s="43"/>
      <c r="D39" s="43"/>
      <c r="E39" s="14"/>
      <c r="F39" s="12">
        <f>D39-E39</f>
        <v>0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</row>
    <row r="40" spans="1:17" x14ac:dyDescent="0.3">
      <c r="A40" s="43"/>
      <c r="B40" s="43"/>
      <c r="C40" s="43"/>
      <c r="D40" s="43"/>
      <c r="E40" s="14"/>
      <c r="F40" s="12">
        <f>D40-E40</f>
        <v>0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</row>
    <row r="41" spans="1:17" x14ac:dyDescent="0.3">
      <c r="A41" s="17" t="s">
        <v>35</v>
      </c>
      <c r="B41" s="10">
        <f t="shared" ref="B41:D41" si="18">SUM(B42:B44)</f>
        <v>4142939.9977617618</v>
      </c>
      <c r="C41" s="10">
        <f t="shared" si="18"/>
        <v>4142939.9977617618</v>
      </c>
      <c r="D41" s="10">
        <f t="shared" si="18"/>
        <v>3403006.7700000005</v>
      </c>
      <c r="E41" s="10">
        <f>SUM(E42:E44)</f>
        <v>3403006.77</v>
      </c>
      <c r="F41" s="10">
        <f t="shared" ref="F41:Q41" si="19">SUM(F42:F44)</f>
        <v>71.429999961409692</v>
      </c>
      <c r="G41" s="10">
        <f t="shared" si="19"/>
        <v>416103.60900000005</v>
      </c>
      <c r="H41" s="10">
        <f t="shared" si="19"/>
        <v>482135.69299999997</v>
      </c>
      <c r="I41" s="10">
        <f t="shared" si="19"/>
        <v>441964.16800000001</v>
      </c>
      <c r="J41" s="10">
        <f t="shared" si="19"/>
        <v>442001.25399999996</v>
      </c>
      <c r="K41" s="10">
        <f t="shared" si="19"/>
        <v>416312.49100000004</v>
      </c>
      <c r="L41" s="10">
        <f t="shared" si="19"/>
        <v>0</v>
      </c>
      <c r="M41" s="10">
        <f t="shared" si="19"/>
        <v>295588.16899999999</v>
      </c>
      <c r="N41" s="10">
        <f t="shared" si="19"/>
        <v>268964.73700000002</v>
      </c>
      <c r="O41" s="10">
        <f t="shared" si="19"/>
        <v>193585.79300000001</v>
      </c>
      <c r="P41" s="10">
        <f t="shared" si="19"/>
        <v>298048.44</v>
      </c>
      <c r="Q41" s="10">
        <f t="shared" si="19"/>
        <v>148302.416</v>
      </c>
    </row>
    <row r="42" spans="1:17" x14ac:dyDescent="0.3">
      <c r="A42" s="12" t="s">
        <v>25</v>
      </c>
      <c r="B42" s="12">
        <f>VLOOKUP($A42,[2]CONSOLE!$C$24:$G$36,4,FALSE)</f>
        <v>4142939.9977617618</v>
      </c>
      <c r="C42" s="12">
        <f>VLOOKUP($A42,[2]CONSOLE!$C$24:$G$36,5,FALSE)</f>
        <v>4142939.9977617618</v>
      </c>
      <c r="D42" s="12">
        <v>2117163.3080000002</v>
      </c>
      <c r="E42" s="12">
        <f>SUM(G42:Y42)</f>
        <v>2117163.3080000002</v>
      </c>
      <c r="F42" s="12">
        <f>C42/C17%</f>
        <v>71.429999961409692</v>
      </c>
      <c r="G42" s="12">
        <v>286967.45400000003</v>
      </c>
      <c r="H42" s="12">
        <v>442206.32299999997</v>
      </c>
      <c r="I42" s="12">
        <v>190116.274</v>
      </c>
      <c r="J42" s="12">
        <v>228656.93</v>
      </c>
      <c r="K42" s="12">
        <v>203519.992</v>
      </c>
      <c r="L42" s="12">
        <v>0</v>
      </c>
      <c r="M42" s="12">
        <v>257676.696</v>
      </c>
      <c r="N42" s="12">
        <v>137500.679</v>
      </c>
      <c r="O42" s="12">
        <v>153599.27900000001</v>
      </c>
      <c r="P42" s="12">
        <v>163147.01300000001</v>
      </c>
      <c r="Q42" s="12">
        <v>53772.667999999998</v>
      </c>
    </row>
    <row r="43" spans="1:17" x14ac:dyDescent="0.3">
      <c r="A43" s="12" t="s">
        <v>26</v>
      </c>
      <c r="B43" s="12">
        <f>VLOOKUP($A43,[2]CONSOLE!$C$24:$G$36,4,FALSE)</f>
        <v>0</v>
      </c>
      <c r="C43" s="12">
        <f>VLOOKUP($A43,[2]CONSOLE!$C$24:$G$36,5,FALSE)</f>
        <v>0</v>
      </c>
      <c r="D43" s="12">
        <v>1005801.432</v>
      </c>
      <c r="E43" s="12">
        <f>SUM(G43:Y43)</f>
        <v>1005801.432</v>
      </c>
      <c r="F43" s="12">
        <v>0</v>
      </c>
      <c r="G43" s="12">
        <v>29875.598000000002</v>
      </c>
      <c r="H43" s="12">
        <v>39929.370000000003</v>
      </c>
      <c r="I43" s="12">
        <v>229966.742</v>
      </c>
      <c r="J43" s="12">
        <v>213344.32399999999</v>
      </c>
      <c r="K43" s="12">
        <v>212792.49900000001</v>
      </c>
      <c r="L43" s="12">
        <v>0</v>
      </c>
      <c r="M43" s="12">
        <v>37911.472999999998</v>
      </c>
      <c r="N43" s="12">
        <v>28750.575000000001</v>
      </c>
      <c r="O43" s="12">
        <v>28007.703000000001</v>
      </c>
      <c r="P43" s="12">
        <v>90693.4</v>
      </c>
      <c r="Q43" s="12">
        <v>94529.748000000007</v>
      </c>
    </row>
    <row r="44" spans="1:17" x14ac:dyDescent="0.3">
      <c r="A44" s="12" t="s">
        <v>27</v>
      </c>
      <c r="B44" s="12">
        <f>VLOOKUP($A44,[2]CONSOLE!$C$24:$G$36,4,FALSE)</f>
        <v>0</v>
      </c>
      <c r="C44" s="12">
        <f>VLOOKUP($A44,[2]CONSOLE!$C$24:$G$36,5,FALSE)</f>
        <v>0</v>
      </c>
      <c r="D44" s="12">
        <v>280042.03000000003</v>
      </c>
      <c r="E44" s="12">
        <f>SUM(G44:Y44)</f>
        <v>280042.02999999997</v>
      </c>
      <c r="F44" s="12"/>
      <c r="G44" s="12">
        <v>99260.557000000001</v>
      </c>
      <c r="H44" s="12">
        <v>0</v>
      </c>
      <c r="I44" s="12">
        <v>21881.151999999998</v>
      </c>
      <c r="J44" s="12">
        <v>0</v>
      </c>
      <c r="K44" s="12">
        <v>0</v>
      </c>
      <c r="L44" s="12">
        <v>0</v>
      </c>
      <c r="M44" s="12">
        <v>0</v>
      </c>
      <c r="N44" s="12">
        <v>102713.48299999999</v>
      </c>
      <c r="O44" s="12">
        <v>11978.811</v>
      </c>
      <c r="P44" s="12">
        <v>44208.027000000002</v>
      </c>
      <c r="Q44" s="12">
        <v>0</v>
      </c>
    </row>
    <row r="45" spans="1:17" x14ac:dyDescent="0.3">
      <c r="A45" s="43"/>
      <c r="B45" s="43"/>
      <c r="C45" s="43"/>
      <c r="D45" s="43"/>
      <c r="E45" s="14"/>
      <c r="F45" s="12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7" x14ac:dyDescent="0.3">
      <c r="A46" s="19" t="s">
        <v>36</v>
      </c>
      <c r="B46" s="19">
        <f t="shared" ref="B46:D46" si="20">B30+B36+B41</f>
        <v>1801337638.1991076</v>
      </c>
      <c r="C46" s="19">
        <f t="shared" si="20"/>
        <v>1890607545.3840766</v>
      </c>
      <c r="D46" s="19">
        <f t="shared" si="20"/>
        <v>1645439679.052</v>
      </c>
      <c r="E46" s="19">
        <f>E30+E36+E41</f>
        <v>1645439679.052</v>
      </c>
      <c r="F46" s="19">
        <f t="shared" ref="F46:Q46" si="21">F30+F36+F41</f>
        <v>486.34439464351544</v>
      </c>
      <c r="G46" s="19">
        <f t="shared" si="21"/>
        <v>151624375.61200002</v>
      </c>
      <c r="H46" s="19">
        <f t="shared" si="21"/>
        <v>318852706.20900005</v>
      </c>
      <c r="I46" s="19">
        <f t="shared" si="21"/>
        <v>158759524.56000003</v>
      </c>
      <c r="J46" s="19">
        <f t="shared" si="21"/>
        <v>252483333.18000001</v>
      </c>
      <c r="K46" s="19">
        <f t="shared" si="21"/>
        <v>201352353.567</v>
      </c>
      <c r="L46" s="19">
        <f t="shared" si="21"/>
        <v>0</v>
      </c>
      <c r="M46" s="19">
        <f t="shared" si="21"/>
        <v>109945810.56</v>
      </c>
      <c r="N46" s="19">
        <f t="shared" si="21"/>
        <v>155242711.16299999</v>
      </c>
      <c r="O46" s="19">
        <f t="shared" si="21"/>
        <v>72398340.022</v>
      </c>
      <c r="P46" s="19">
        <f t="shared" si="21"/>
        <v>167611878.15600002</v>
      </c>
      <c r="Q46" s="19">
        <f t="shared" si="21"/>
        <v>57168646.023000002</v>
      </c>
    </row>
    <row r="47" spans="1:17" x14ac:dyDescent="0.3">
      <c r="A47" s="43"/>
      <c r="B47" s="43"/>
      <c r="C47" s="43"/>
      <c r="D47" s="43"/>
      <c r="E47" s="16"/>
      <c r="F47" s="12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</row>
    <row r="48" spans="1:17" x14ac:dyDescent="0.3">
      <c r="A48" s="43"/>
      <c r="B48" s="43"/>
      <c r="C48" s="43"/>
      <c r="D48" s="43"/>
      <c r="E48" s="16"/>
      <c r="F48" s="12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</row>
    <row r="49" spans="1:17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3">
      <c r="A50" s="12"/>
      <c r="B50" s="12"/>
      <c r="C50" s="12"/>
      <c r="D50" s="12"/>
      <c r="E50" s="15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3">
      <c r="A51" s="12"/>
      <c r="B51" s="12"/>
      <c r="C51" s="12"/>
      <c r="D51" s="12"/>
      <c r="E51" s="15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3">
      <c r="A52" s="12"/>
      <c r="B52" s="12"/>
      <c r="C52" s="12"/>
      <c r="D52" s="12"/>
      <c r="E52" s="15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3">
      <c r="A53" s="12"/>
      <c r="B53" s="12"/>
      <c r="C53" s="12"/>
      <c r="D53" s="12"/>
      <c r="E53" s="15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x14ac:dyDescent="0.3">
      <c r="A54" s="12"/>
      <c r="B54" s="12"/>
      <c r="C54" s="12"/>
      <c r="D54" s="12"/>
      <c r="E54" s="15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3">
      <c r="A55" s="12"/>
      <c r="B55" s="12"/>
      <c r="C55" s="12"/>
      <c r="D55" s="12"/>
      <c r="E55" s="15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3">
      <c r="A56" s="12"/>
      <c r="B56" s="12"/>
      <c r="C56" s="12"/>
      <c r="D56" s="12"/>
      <c r="E56" s="15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3">
      <c r="A57" s="12"/>
      <c r="B57" s="12"/>
      <c r="C57" s="12"/>
      <c r="D57" s="12"/>
      <c r="E57" s="15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3">
      <c r="A58" s="12"/>
      <c r="B58" s="12"/>
      <c r="C58" s="12"/>
      <c r="D58" s="12"/>
      <c r="E58" s="15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x14ac:dyDescent="0.3">
      <c r="A59" s="12"/>
      <c r="B59" s="12"/>
      <c r="C59" s="12"/>
      <c r="D59" s="12"/>
      <c r="E59" s="15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3.2" customHeight="1" x14ac:dyDescent="0.3">
      <c r="A60" s="50"/>
      <c r="B60" s="12"/>
      <c r="C60" s="12"/>
      <c r="D60" s="12"/>
      <c r="E60" s="15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x14ac:dyDescent="0.3">
      <c r="A61" s="12"/>
      <c r="B61" s="12"/>
      <c r="C61" s="12"/>
      <c r="D61" s="12"/>
      <c r="E61" s="15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x14ac:dyDescent="0.3">
      <c r="A62" s="12"/>
      <c r="B62" s="12"/>
      <c r="C62" s="12"/>
      <c r="D62" s="12"/>
      <c r="E62" s="15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x14ac:dyDescent="0.3">
      <c r="A63" s="43"/>
      <c r="B63" s="43"/>
      <c r="C63" s="43"/>
      <c r="D63" s="43"/>
      <c r="E63" s="14"/>
      <c r="F63" s="12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</row>
    <row r="64" spans="1:17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x14ac:dyDescent="0.3">
      <c r="A65" s="43"/>
      <c r="B65" s="43"/>
      <c r="C65" s="43"/>
      <c r="D65" s="43"/>
      <c r="E65" s="14"/>
      <c r="F65" s="12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1:17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3">
      <c r="A67" s="43"/>
      <c r="B67" s="43"/>
      <c r="C67" s="43"/>
      <c r="D67" s="43"/>
      <c r="E67" s="14"/>
      <c r="F67" s="12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3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x14ac:dyDescent="0.3">
      <c r="A69" s="43"/>
      <c r="B69" s="43"/>
      <c r="C69" s="43"/>
      <c r="D69" s="43"/>
      <c r="E69" s="14"/>
      <c r="F69" s="12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3">
      <c r="A70" s="43"/>
      <c r="B70" s="43"/>
      <c r="C70" s="43"/>
      <c r="D70" s="43"/>
      <c r="E70" s="14"/>
      <c r="F70" s="12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</row>
    <row r="71" spans="1:17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x14ac:dyDescent="0.3">
      <c r="A77" s="43"/>
      <c r="B77" s="43"/>
      <c r="C77" s="43"/>
      <c r="D77" s="43"/>
      <c r="E77" s="24"/>
      <c r="F77" s="12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1:17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x14ac:dyDescent="0.3">
      <c r="A79" s="43"/>
      <c r="B79" s="43"/>
      <c r="C79" s="43"/>
      <c r="D79" s="43"/>
      <c r="E79" s="14"/>
      <c r="F79" s="12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1:17" x14ac:dyDescent="0.3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x14ac:dyDescent="0.3">
      <c r="A81" s="43"/>
      <c r="B81" s="43"/>
      <c r="C81" s="43"/>
      <c r="D81" s="43"/>
      <c r="E81" s="14"/>
      <c r="F81" s="12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3">
      <c r="A82" s="43"/>
      <c r="B82" s="43"/>
      <c r="C82" s="43"/>
      <c r="D82" s="43"/>
      <c r="E82" s="14"/>
      <c r="F82" s="12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1:17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x14ac:dyDescent="0.3">
      <c r="A84" s="43"/>
      <c r="B84" s="43"/>
      <c r="C84" s="43"/>
      <c r="D84" s="43"/>
      <c r="E84" s="16"/>
      <c r="F84" s="12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3">
      <c r="A85" s="39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spans="1:17" x14ac:dyDescent="0.3">
      <c r="A86" s="43"/>
      <c r="B86" s="43"/>
      <c r="C86" s="43"/>
      <c r="D86" s="43"/>
      <c r="E86" s="14"/>
      <c r="F86" s="12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</row>
    <row r="87" spans="1:17" x14ac:dyDescent="0.3">
      <c r="A87" s="17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</row>
    <row r="88" spans="1:17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x14ac:dyDescent="0.3">
      <c r="A100" s="43"/>
      <c r="B100" s="43"/>
      <c r="C100" s="43"/>
      <c r="D100" s="43"/>
      <c r="E100" s="12"/>
      <c r="F100" s="12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</row>
    <row r="101" spans="1:17" x14ac:dyDescent="0.3">
      <c r="A101" s="17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7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x14ac:dyDescent="0.3">
      <c r="A114" s="43"/>
      <c r="B114" s="43"/>
      <c r="C114" s="43"/>
      <c r="D114" s="43"/>
      <c r="E114" s="24"/>
      <c r="F114" s="12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</row>
    <row r="115" spans="1:17" x14ac:dyDescent="0.3">
      <c r="A115" s="39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7" x14ac:dyDescent="0.3">
      <c r="A116" s="43"/>
      <c r="B116" s="43"/>
      <c r="C116" s="43"/>
      <c r="D116" s="43"/>
      <c r="E116" s="14"/>
      <c r="F116" s="12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</row>
    <row r="117" spans="1:17" x14ac:dyDescent="0.3">
      <c r="A117" s="17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1:17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x14ac:dyDescent="0.3">
      <c r="A126" s="43"/>
      <c r="B126" s="43"/>
      <c r="C126" s="43"/>
      <c r="D126" s="43"/>
      <c r="E126" s="24"/>
      <c r="F126" s="12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</row>
    <row r="127" spans="1:17" x14ac:dyDescent="0.3">
      <c r="A127" s="17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1:17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x14ac:dyDescent="0.3">
      <c r="A136" s="43"/>
      <c r="B136" s="43"/>
      <c r="C136" s="43"/>
      <c r="D136" s="43"/>
      <c r="E136" s="12"/>
      <c r="F136" s="12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</row>
    <row r="137" spans="1:17" x14ac:dyDescent="0.3">
      <c r="A137" s="39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1:17" x14ac:dyDescent="0.3">
      <c r="A138" s="43"/>
      <c r="B138" s="43"/>
      <c r="C138" s="43"/>
      <c r="D138" s="43"/>
      <c r="E138" s="24"/>
      <c r="F138" s="12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</row>
    <row r="139" spans="1:17" x14ac:dyDescent="0.3">
      <c r="A139" s="17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1:17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x14ac:dyDescent="0.3">
      <c r="A150" s="43"/>
      <c r="B150" s="43"/>
      <c r="C150" s="43"/>
      <c r="D150" s="43"/>
      <c r="E150" s="24"/>
      <c r="F150" s="12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</row>
    <row r="151" spans="1:17" x14ac:dyDescent="0.3">
      <c r="A151" s="17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1:17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x14ac:dyDescent="0.3">
      <c r="A154" s="43"/>
      <c r="B154" s="43"/>
      <c r="C154" s="43"/>
      <c r="D154" s="43"/>
      <c r="E154" s="24"/>
      <c r="F154" s="12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</row>
    <row r="155" spans="1:17" x14ac:dyDescent="0.3">
      <c r="A155" s="39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1:17" x14ac:dyDescent="0.3">
      <c r="A156" s="43"/>
      <c r="B156" s="43"/>
      <c r="C156" s="43"/>
      <c r="D156" s="43"/>
      <c r="E156" s="24"/>
      <c r="F156" s="12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</row>
    <row r="157" spans="1:17" x14ac:dyDescent="0.3">
      <c r="A157" s="17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1:17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 x14ac:dyDescent="0.3">
      <c r="A169" s="43"/>
      <c r="B169" s="43"/>
      <c r="C169" s="43"/>
      <c r="D169" s="43"/>
      <c r="E169" s="24"/>
      <c r="F169" s="12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</row>
    <row r="170" spans="1:17" x14ac:dyDescent="0.3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 x14ac:dyDescent="0.3">
      <c r="A173" s="43"/>
      <c r="B173" s="43"/>
      <c r="C173" s="43"/>
      <c r="D173" s="43"/>
      <c r="E173" s="24"/>
      <c r="F173" s="12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</row>
    <row r="174" spans="1:17" x14ac:dyDescent="0.3">
      <c r="A174" s="39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</row>
    <row r="175" spans="1:17" x14ac:dyDescent="0.3">
      <c r="A175" s="43"/>
      <c r="B175" s="43"/>
      <c r="C175" s="43"/>
      <c r="D175" s="43"/>
      <c r="E175" s="24"/>
      <c r="F175" s="12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</row>
    <row r="176" spans="1:17" x14ac:dyDescent="0.3">
      <c r="A176" s="1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1:17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x14ac:dyDescent="0.3">
      <c r="A187" s="43"/>
      <c r="B187" s="43"/>
      <c r="C187" s="43"/>
      <c r="D187" s="43"/>
      <c r="E187" s="24"/>
      <c r="F187" s="12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</row>
    <row r="188" spans="1:17" x14ac:dyDescent="0.3">
      <c r="A188" s="1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x14ac:dyDescent="0.3">
      <c r="A190" s="43"/>
      <c r="B190" s="43"/>
      <c r="C190" s="43"/>
      <c r="D190" s="43"/>
      <c r="E190" s="24"/>
      <c r="F190" s="12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</row>
    <row r="191" spans="1:17" x14ac:dyDescent="0.3">
      <c r="A191" s="39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</row>
    <row r="192" spans="1:17" x14ac:dyDescent="0.3">
      <c r="A192" s="43"/>
      <c r="B192" s="43"/>
      <c r="C192" s="43"/>
      <c r="D192" s="43"/>
      <c r="E192" s="24"/>
      <c r="F192" s="12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</row>
    <row r="193" spans="1:17" x14ac:dyDescent="0.3">
      <c r="A193" s="1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1:17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x14ac:dyDescent="0.3">
      <c r="A201" s="43"/>
      <c r="B201" s="43"/>
      <c r="C201" s="43"/>
      <c r="D201" s="43"/>
      <c r="E201" s="24"/>
      <c r="F201" s="12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</row>
    <row r="202" spans="1:17" x14ac:dyDescent="0.3">
      <c r="A202" s="1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1:17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 x14ac:dyDescent="0.3">
      <c r="A204" s="43"/>
      <c r="B204" s="43"/>
      <c r="C204" s="43"/>
      <c r="D204" s="43"/>
      <c r="E204" s="24"/>
      <c r="F204" s="12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</row>
    <row r="205" spans="1:17" x14ac:dyDescent="0.3">
      <c r="A205" s="39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</row>
    <row r="206" spans="1:17" x14ac:dyDescent="0.3">
      <c r="A206" s="43"/>
      <c r="B206" s="43"/>
      <c r="C206" s="43"/>
      <c r="D206" s="43"/>
      <c r="E206" s="16"/>
      <c r="F206" s="12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</row>
    <row r="207" spans="1:17" x14ac:dyDescent="0.3">
      <c r="A207" s="1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1:17" x14ac:dyDescent="0.3">
      <c r="A208" s="12"/>
      <c r="B208" s="12"/>
      <c r="C208" s="12"/>
      <c r="D208" s="12"/>
      <c r="E208" s="46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x14ac:dyDescent="0.3">
      <c r="A209" s="12"/>
      <c r="B209" s="12"/>
      <c r="C209" s="12"/>
      <c r="D209" s="12"/>
      <c r="E209" s="46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x14ac:dyDescent="0.3">
      <c r="A210" s="12"/>
      <c r="B210" s="12"/>
      <c r="C210" s="12"/>
      <c r="D210" s="12"/>
      <c r="E210" s="46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 x14ac:dyDescent="0.3">
      <c r="A211" s="12"/>
      <c r="B211" s="12"/>
      <c r="C211" s="12"/>
      <c r="D211" s="12"/>
      <c r="E211" s="46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 x14ac:dyDescent="0.3">
      <c r="A212" s="12"/>
      <c r="B212" s="12"/>
      <c r="C212" s="12"/>
      <c r="D212" s="12"/>
      <c r="E212" s="46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x14ac:dyDescent="0.3">
      <c r="A213" s="12"/>
      <c r="B213" s="12"/>
      <c r="C213" s="12"/>
      <c r="D213" s="12"/>
      <c r="E213" s="46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 x14ac:dyDescent="0.3">
      <c r="A214" s="12"/>
      <c r="B214" s="12"/>
      <c r="C214" s="12"/>
      <c r="D214" s="12"/>
      <c r="E214" s="46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x14ac:dyDescent="0.3">
      <c r="A215" s="12"/>
      <c r="B215" s="12"/>
      <c r="C215" s="12"/>
      <c r="D215" s="12"/>
      <c r="E215" s="46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x14ac:dyDescent="0.3">
      <c r="A216" s="12"/>
      <c r="B216" s="12"/>
      <c r="C216" s="12"/>
      <c r="D216" s="12"/>
      <c r="E216" s="46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x14ac:dyDescent="0.3">
      <c r="A217" s="12"/>
      <c r="B217" s="12"/>
      <c r="C217" s="12"/>
      <c r="D217" s="12"/>
      <c r="E217" s="46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x14ac:dyDescent="0.3">
      <c r="A218" s="12"/>
      <c r="B218" s="12"/>
      <c r="C218" s="12"/>
      <c r="D218" s="12"/>
      <c r="E218" s="46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 x14ac:dyDescent="0.3">
      <c r="A219" s="12"/>
      <c r="B219" s="12"/>
      <c r="C219" s="12"/>
      <c r="D219" s="12"/>
      <c r="E219" s="46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 x14ac:dyDescent="0.3">
      <c r="A220" s="12"/>
      <c r="B220" s="12"/>
      <c r="C220" s="12"/>
      <c r="D220" s="12"/>
      <c r="E220" s="46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x14ac:dyDescent="0.3">
      <c r="A221" s="12"/>
      <c r="B221" s="12"/>
      <c r="C221" s="12"/>
      <c r="D221" s="12"/>
      <c r="E221" s="46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x14ac:dyDescent="0.3">
      <c r="A223" s="43"/>
      <c r="B223" s="43"/>
      <c r="C223" s="43"/>
      <c r="D223" s="43"/>
      <c r="E223" s="24"/>
      <c r="F223" s="12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</row>
    <row r="224" spans="1:17" x14ac:dyDescent="0.3">
      <c r="A224" s="1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x14ac:dyDescent="0.3">
      <c r="A226" s="43"/>
      <c r="B226" s="43"/>
      <c r="C226" s="43"/>
      <c r="D226" s="43"/>
      <c r="E226" s="24"/>
      <c r="F226" s="12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</row>
    <row r="227" spans="1:17" x14ac:dyDescent="0.3">
      <c r="A227" s="39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1:17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x14ac:dyDescent="0.3">
      <c r="A235" s="43"/>
      <c r="B235" s="43"/>
      <c r="C235" s="43"/>
      <c r="D235" s="43"/>
      <c r="E235" s="24"/>
      <c r="F235" s="12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</row>
    <row r="236" spans="1:17" x14ac:dyDescent="0.3">
      <c r="A236" s="1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x14ac:dyDescent="0.3">
      <c r="A238" s="12"/>
      <c r="B238" s="12"/>
      <c r="C238" s="12"/>
      <c r="D238" s="12"/>
      <c r="E238" s="27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x14ac:dyDescent="0.3">
      <c r="A240" s="43"/>
      <c r="B240" s="43"/>
      <c r="C240" s="43"/>
      <c r="D240" s="43"/>
      <c r="E240" s="24"/>
      <c r="F240" s="12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</row>
    <row r="241" spans="1:17" x14ac:dyDescent="0.3">
      <c r="A241" s="1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1:17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x14ac:dyDescent="0.3">
      <c r="A248" s="43"/>
      <c r="B248" s="43"/>
      <c r="C248" s="43"/>
      <c r="D248" s="43"/>
      <c r="E248" s="24"/>
      <c r="F248" s="12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</row>
    <row r="249" spans="1:17" x14ac:dyDescent="0.3">
      <c r="A249" s="39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</row>
    <row r="250" spans="1:17" x14ac:dyDescent="0.3">
      <c r="A250" s="43"/>
      <c r="B250" s="43"/>
      <c r="C250" s="43"/>
      <c r="D250" s="43"/>
      <c r="E250" s="16"/>
      <c r="F250" s="12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</row>
    <row r="251" spans="1:17" x14ac:dyDescent="0.3">
      <c r="A251" s="17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pans="1:17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</row>
    <row r="259" spans="1:17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</row>
    <row r="260" spans="1:17" x14ac:dyDescent="0.3">
      <c r="A260" s="43"/>
      <c r="B260" s="43"/>
      <c r="C260" s="43"/>
      <c r="D260" s="43"/>
      <c r="E260" s="24"/>
      <c r="F260" s="12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</row>
    <row r="261" spans="1:17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</row>
    <row r="263" spans="1:17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</row>
    <row r="264" spans="1:17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</row>
    <row r="265" spans="1:17" x14ac:dyDescent="0.3">
      <c r="A265" s="43"/>
      <c r="B265" s="43"/>
      <c r="C265" s="43"/>
      <c r="D265" s="43"/>
      <c r="E265" s="24"/>
      <c r="F265" s="12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</row>
    <row r="266" spans="1:17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</row>
    <row r="267" spans="1:17" x14ac:dyDescent="0.3">
      <c r="A267" s="43"/>
      <c r="B267" s="43"/>
      <c r="C267" s="43"/>
      <c r="D267" s="43"/>
      <c r="E267" s="24"/>
      <c r="F267" s="12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</row>
    <row r="268" spans="1:17" x14ac:dyDescent="0.3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</row>
    <row r="269" spans="1:17" x14ac:dyDescent="0.3">
      <c r="A269" s="43"/>
      <c r="B269" s="43"/>
      <c r="C269" s="43"/>
      <c r="D269" s="43"/>
      <c r="E269" s="16"/>
      <c r="F269" s="12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</row>
    <row r="270" spans="1:17" x14ac:dyDescent="0.3">
      <c r="A270" s="43"/>
      <c r="B270" s="43"/>
      <c r="C270" s="43"/>
      <c r="D270" s="43"/>
      <c r="E270" s="16"/>
      <c r="F270" s="12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</row>
    <row r="271" spans="1:17" x14ac:dyDescent="0.3">
      <c r="A271" s="39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</row>
    <row r="272" spans="1:17" x14ac:dyDescent="0.3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</row>
    <row r="273" spans="1:17" x14ac:dyDescent="0.3">
      <c r="A273" s="43"/>
      <c r="B273" s="43"/>
      <c r="C273" s="43"/>
      <c r="D273" s="43"/>
      <c r="E273" s="29"/>
      <c r="F273" s="12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</row>
    <row r="274" spans="1:17" x14ac:dyDescent="0.3">
      <c r="A274" s="17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</row>
    <row r="275" spans="1:17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</row>
    <row r="276" spans="1:17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</row>
    <row r="277" spans="1:17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</row>
    <row r="278" spans="1:17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</row>
    <row r="279" spans="1:17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</row>
    <row r="280" spans="1:17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</row>
    <row r="281" spans="1:17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</row>
    <row r="282" spans="1:17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</row>
    <row r="284" spans="1:17" x14ac:dyDescent="0.3">
      <c r="A284" s="43"/>
      <c r="B284" s="43"/>
      <c r="C284" s="43"/>
      <c r="D284" s="43"/>
      <c r="E284" s="24"/>
      <c r="F284" s="12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</row>
    <row r="285" spans="1:17" x14ac:dyDescent="0.3">
      <c r="A285" s="17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</row>
    <row r="286" spans="1:17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</row>
    <row r="287" spans="1:17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</row>
    <row r="288" spans="1:17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</row>
    <row r="289" spans="1:17" x14ac:dyDescent="0.3">
      <c r="A289" s="12"/>
      <c r="B289" s="12"/>
      <c r="C289" s="12"/>
      <c r="D289" s="12"/>
      <c r="E289" s="30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</row>
    <row r="290" spans="1:17" x14ac:dyDescent="0.3">
      <c r="A290" s="43"/>
      <c r="B290" s="43"/>
      <c r="C290" s="43"/>
      <c r="D290" s="43"/>
      <c r="E290" s="24"/>
      <c r="F290" s="12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</row>
    <row r="291" spans="1:17" x14ac:dyDescent="0.3">
      <c r="A291" s="43"/>
      <c r="B291" s="43"/>
      <c r="C291" s="43"/>
      <c r="D291" s="43"/>
      <c r="E291" s="24"/>
      <c r="F291" s="12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</row>
    <row r="292" spans="1:17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</row>
    <row r="293" spans="1:17" x14ac:dyDescent="0.3">
      <c r="A293" s="43"/>
      <c r="B293" s="43"/>
      <c r="C293" s="43"/>
      <c r="D293" s="43"/>
      <c r="E293" s="16"/>
      <c r="F293" s="12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</row>
    <row r="294" spans="1:17" x14ac:dyDescent="0.3">
      <c r="A294" s="39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</row>
    <row r="295" spans="1:17" x14ac:dyDescent="0.3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</row>
    <row r="296" spans="1:17" x14ac:dyDescent="0.3">
      <c r="A296" s="43"/>
      <c r="B296" s="43"/>
      <c r="C296" s="43"/>
      <c r="D296" s="43"/>
      <c r="E296" s="16"/>
      <c r="F296" s="12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</row>
    <row r="297" spans="1:17" x14ac:dyDescent="0.3">
      <c r="A297" s="17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 spans="1:17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</row>
    <row r="299" spans="1:17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</row>
    <row r="300" spans="1:17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</row>
    <row r="301" spans="1:17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</row>
    <row r="302" spans="1:17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</row>
    <row r="303" spans="1:17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</row>
    <row r="304" spans="1:17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</row>
    <row r="305" spans="1:17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</row>
    <row r="306" spans="1:17" x14ac:dyDescent="0.3">
      <c r="A306" s="43"/>
      <c r="B306" s="43"/>
      <c r="C306" s="43"/>
      <c r="D306" s="43"/>
      <c r="E306" s="24"/>
      <c r="F306" s="12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</row>
    <row r="307" spans="1:17" x14ac:dyDescent="0.3">
      <c r="A307" s="17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</row>
    <row r="308" spans="1:17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x14ac:dyDescent="0.3">
      <c r="A309" s="12"/>
      <c r="B309" s="12"/>
      <c r="C309" s="12"/>
      <c r="D309" s="12"/>
      <c r="E309" s="30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</row>
    <row r="310" spans="1:17" x14ac:dyDescent="0.3">
      <c r="A310" s="43"/>
      <c r="B310" s="43"/>
      <c r="C310" s="43"/>
      <c r="D310" s="43"/>
      <c r="E310" s="24"/>
      <c r="F310" s="12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</row>
    <row r="311" spans="1:17" x14ac:dyDescent="0.3">
      <c r="A311" s="39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  <row r="312" spans="1:17" x14ac:dyDescent="0.3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</row>
    <row r="313" spans="1:17" x14ac:dyDescent="0.3">
      <c r="A313" s="43"/>
      <c r="B313" s="43"/>
      <c r="C313" s="43"/>
      <c r="D313" s="43"/>
      <c r="E313" s="24"/>
      <c r="F313" s="12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</row>
    <row r="314" spans="1:17" x14ac:dyDescent="0.3">
      <c r="A314" s="17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</row>
    <row r="315" spans="1:17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</row>
    <row r="316" spans="1:17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</row>
    <row r="317" spans="1:17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</row>
    <row r="319" spans="1:17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</row>
    <row r="320" spans="1:17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</row>
    <row r="321" spans="1:17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</row>
    <row r="322" spans="1:17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</row>
    <row r="323" spans="1:17" x14ac:dyDescent="0.3">
      <c r="A323" s="43"/>
      <c r="B323" s="43"/>
      <c r="C323" s="43"/>
      <c r="D323" s="43"/>
      <c r="E323" s="24"/>
      <c r="F323" s="12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</row>
    <row r="324" spans="1:17" x14ac:dyDescent="0.3">
      <c r="A324" s="17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</row>
    <row r="325" spans="1:17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</row>
    <row r="326" spans="1:17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</row>
    <row r="327" spans="1:17" x14ac:dyDescent="0.3">
      <c r="A327" s="43"/>
      <c r="B327" s="43"/>
      <c r="C327" s="43"/>
      <c r="D327" s="43"/>
      <c r="E327" s="24"/>
      <c r="F327" s="12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</row>
    <row r="328" spans="1:17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</row>
    <row r="329" spans="1:17" x14ac:dyDescent="0.3">
      <c r="A329" s="43"/>
      <c r="B329" s="43"/>
      <c r="C329" s="43"/>
      <c r="D329" s="43"/>
      <c r="E329" s="16"/>
      <c r="F329" s="12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</row>
    <row r="330" spans="1:17" x14ac:dyDescent="0.3">
      <c r="A330" s="43"/>
      <c r="B330" s="43"/>
      <c r="C330" s="43"/>
      <c r="D330" s="43"/>
      <c r="E330" s="16"/>
      <c r="F330" s="12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</row>
    <row r="331" spans="1:17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</row>
    <row r="332" spans="1:17" x14ac:dyDescent="0.3">
      <c r="A332" s="43"/>
      <c r="B332" s="43"/>
      <c r="C332" s="43"/>
      <c r="D332" s="43"/>
      <c r="E332" s="16"/>
      <c r="F332" s="12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</row>
    <row r="333" spans="1:17" x14ac:dyDescent="0.3">
      <c r="A333" s="39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</row>
    <row r="334" spans="1:17" x14ac:dyDescent="0.3">
      <c r="A334" s="43"/>
      <c r="B334" s="43"/>
      <c r="C334" s="43"/>
      <c r="D334" s="43"/>
      <c r="E334" s="16"/>
      <c r="F334" s="12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</row>
    <row r="335" spans="1:17" x14ac:dyDescent="0.3">
      <c r="A335" s="17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</row>
    <row r="336" spans="1:17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</row>
    <row r="337" spans="1:17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</row>
    <row r="338" spans="1:17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</row>
    <row r="339" spans="1:17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</row>
    <row r="340" spans="1:17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</row>
    <row r="341" spans="1:17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</row>
    <row r="342" spans="1:17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</row>
    <row r="343" spans="1:17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</row>
    <row r="344" spans="1:17" x14ac:dyDescent="0.3">
      <c r="A344" s="43"/>
      <c r="B344" s="43"/>
      <c r="C344" s="43"/>
      <c r="D344" s="43"/>
      <c r="E344" s="24"/>
      <c r="F344" s="12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</row>
    <row r="345" spans="1:17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1:17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</row>
    <row r="347" spans="1:17" x14ac:dyDescent="0.3">
      <c r="A347" s="43"/>
      <c r="B347" s="43"/>
      <c r="C347" s="43"/>
      <c r="D347" s="43"/>
      <c r="E347" s="24"/>
      <c r="F347" s="12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</row>
    <row r="348" spans="1:17" x14ac:dyDescent="0.3">
      <c r="A348" s="39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</row>
    <row r="349" spans="1:17" x14ac:dyDescent="0.3">
      <c r="A349" s="43"/>
      <c r="B349" s="43"/>
      <c r="C349" s="43"/>
      <c r="D349" s="43"/>
      <c r="E349" s="16"/>
      <c r="F349" s="12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</row>
    <row r="350" spans="1:17" x14ac:dyDescent="0.3">
      <c r="A350" s="17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</row>
    <row r="351" spans="1:17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</row>
    <row r="352" spans="1:17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</row>
    <row r="353" spans="1:17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</row>
    <row r="354" spans="1:17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</row>
    <row r="355" spans="1:17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</row>
    <row r="356" spans="1:17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</row>
    <row r="357" spans="1:17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</row>
    <row r="358" spans="1:17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</row>
    <row r="359" spans="1:17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</row>
    <row r="360" spans="1:17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</row>
    <row r="362" spans="1:17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</row>
    <row r="363" spans="1:17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</row>
    <row r="364" spans="1:17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</row>
    <row r="365" spans="1:17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</row>
    <row r="366" spans="1:17" x14ac:dyDescent="0.3">
      <c r="A366" s="43"/>
      <c r="B366" s="43"/>
      <c r="C366" s="43"/>
      <c r="D366" s="43"/>
      <c r="E366" s="24"/>
      <c r="F366" s="12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</row>
    <row r="367" spans="1:17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1:17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</row>
    <row r="369" spans="1:17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</row>
    <row r="370" spans="1:17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</row>
    <row r="371" spans="1:17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</row>
    <row r="372" spans="1:17" x14ac:dyDescent="0.3">
      <c r="A372" s="43"/>
      <c r="B372" s="43"/>
      <c r="C372" s="43"/>
      <c r="D372" s="43"/>
      <c r="E372" s="24"/>
      <c r="F372" s="12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</row>
    <row r="373" spans="1:17" x14ac:dyDescent="0.3">
      <c r="A373" s="39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</row>
    <row r="374" spans="1:17" x14ac:dyDescent="0.3">
      <c r="A374" s="43"/>
      <c r="B374" s="43"/>
      <c r="C374" s="43"/>
      <c r="D374" s="43"/>
      <c r="E374" s="16"/>
      <c r="F374" s="12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</row>
    <row r="375" spans="1:17" x14ac:dyDescent="0.3">
      <c r="A375" s="17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</row>
    <row r="376" spans="1:17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</row>
    <row r="377" spans="1:17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</row>
    <row r="378" spans="1:17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</row>
    <row r="379" spans="1:17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</row>
    <row r="380" spans="1:17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</row>
    <row r="381" spans="1:17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</row>
    <row r="383" spans="1:17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</row>
    <row r="384" spans="1:17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</row>
    <row r="385" spans="1:17" x14ac:dyDescent="0.3">
      <c r="A385" s="43"/>
      <c r="B385" s="43"/>
      <c r="C385" s="43"/>
      <c r="D385" s="43"/>
      <c r="E385" s="24"/>
      <c r="F385" s="12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</row>
    <row r="386" spans="1:17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</row>
    <row r="388" spans="1:17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</row>
    <row r="389" spans="1:17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</row>
    <row r="390" spans="1:17" x14ac:dyDescent="0.3">
      <c r="A390" s="43"/>
      <c r="B390" s="43"/>
      <c r="C390" s="43"/>
      <c r="D390" s="43"/>
      <c r="E390" s="24"/>
      <c r="F390" s="12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</row>
    <row r="391" spans="1:17" x14ac:dyDescent="0.3">
      <c r="A391" s="39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</row>
    <row r="392" spans="1:17" x14ac:dyDescent="0.3">
      <c r="A392" s="43"/>
      <c r="B392" s="43"/>
      <c r="C392" s="43"/>
      <c r="D392" s="43"/>
      <c r="E392" s="16"/>
      <c r="F392" s="12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</row>
    <row r="393" spans="1:17" x14ac:dyDescent="0.3">
      <c r="A393" s="17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</row>
    <row r="394" spans="1:17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</row>
    <row r="395" spans="1:17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</row>
    <row r="396" spans="1:17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</row>
    <row r="397" spans="1:17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</row>
    <row r="398" spans="1:17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</row>
    <row r="399" spans="1:17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</row>
    <row r="400" spans="1:17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</row>
    <row r="401" spans="1:17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</row>
    <row r="402" spans="1:17" x14ac:dyDescent="0.3">
      <c r="A402" s="43"/>
      <c r="B402" s="43"/>
      <c r="C402" s="43"/>
      <c r="D402" s="43"/>
      <c r="E402" s="24"/>
      <c r="F402" s="12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</row>
    <row r="403" spans="1:17" x14ac:dyDescent="0.3">
      <c r="A403" s="17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</row>
    <row r="404" spans="1:17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</row>
    <row r="405" spans="1:17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</row>
    <row r="406" spans="1:17" x14ac:dyDescent="0.3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</row>
    <row r="407" spans="1:17" x14ac:dyDescent="0.3">
      <c r="A407" s="43"/>
      <c r="B407" s="43"/>
      <c r="C407" s="43"/>
      <c r="D407" s="43"/>
      <c r="E407" s="24"/>
      <c r="F407" s="12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</row>
    <row r="408" spans="1:17" x14ac:dyDescent="0.3">
      <c r="A408" s="39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</row>
    <row r="409" spans="1:17" x14ac:dyDescent="0.3">
      <c r="A409" s="43"/>
      <c r="B409" s="43"/>
      <c r="C409" s="43"/>
      <c r="D409" s="43"/>
      <c r="E409" s="16"/>
      <c r="F409" s="12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</row>
    <row r="410" spans="1:17" x14ac:dyDescent="0.3">
      <c r="A410" s="17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</row>
    <row r="411" spans="1:17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</row>
    <row r="412" spans="1:17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</row>
    <row r="413" spans="1:17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</row>
    <row r="414" spans="1:17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</row>
    <row r="415" spans="1:17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</row>
    <row r="416" spans="1:17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</row>
    <row r="417" spans="1:17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</row>
    <row r="418" spans="1:17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</row>
    <row r="419" spans="1:17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</row>
    <row r="420" spans="1:17" x14ac:dyDescent="0.3">
      <c r="A420" s="43"/>
      <c r="B420" s="43"/>
      <c r="C420" s="43"/>
      <c r="D420" s="43"/>
      <c r="E420" s="24"/>
      <c r="F420" s="12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</row>
    <row r="421" spans="1:17" x14ac:dyDescent="0.3">
      <c r="A421" s="17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</row>
    <row r="422" spans="1:17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</row>
    <row r="423" spans="1:17" x14ac:dyDescent="0.3">
      <c r="A423" s="43"/>
      <c r="B423" s="43"/>
      <c r="C423" s="43"/>
      <c r="D423" s="43"/>
      <c r="E423" s="24"/>
      <c r="F423" s="12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</row>
    <row r="424" spans="1:17" x14ac:dyDescent="0.3">
      <c r="A424" s="39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</row>
    <row r="425" spans="1:17" x14ac:dyDescent="0.3">
      <c r="A425" s="43"/>
      <c r="B425" s="43"/>
      <c r="C425" s="43"/>
      <c r="D425" s="43"/>
      <c r="E425" s="24"/>
      <c r="F425" s="12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</row>
    <row r="426" spans="1:17" x14ac:dyDescent="0.3">
      <c r="A426" s="17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</row>
    <row r="427" spans="1:17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</row>
    <row r="428" spans="1:17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</row>
    <row r="429" spans="1:17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</row>
    <row r="430" spans="1:17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</row>
    <row r="431" spans="1:17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</row>
    <row r="432" spans="1:17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</row>
    <row r="433" spans="1:17" x14ac:dyDescent="0.3">
      <c r="A433" s="43"/>
      <c r="B433" s="43"/>
      <c r="C433" s="43"/>
      <c r="D433" s="43"/>
      <c r="E433" s="24"/>
      <c r="F433" s="12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</row>
    <row r="434" spans="1:17" x14ac:dyDescent="0.3">
      <c r="A434" s="17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</row>
    <row r="435" spans="1:17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</row>
    <row r="436" spans="1:17" x14ac:dyDescent="0.3">
      <c r="A436" s="43"/>
      <c r="B436" s="43"/>
      <c r="C436" s="43"/>
      <c r="D436" s="43"/>
      <c r="E436" s="24"/>
      <c r="F436" s="12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</row>
    <row r="437" spans="1:17" x14ac:dyDescent="0.3">
      <c r="A437" s="17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</row>
    <row r="438" spans="1:17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</row>
    <row r="439" spans="1:17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</row>
    <row r="440" spans="1:17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</row>
    <row r="441" spans="1:17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</row>
    <row r="442" spans="1:17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</row>
    <row r="443" spans="1:17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</row>
    <row r="444" spans="1:17" x14ac:dyDescent="0.3">
      <c r="A444" s="43"/>
      <c r="B444" s="43"/>
      <c r="C444" s="43"/>
      <c r="D444" s="43"/>
      <c r="E444" s="24"/>
      <c r="F444" s="12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</row>
    <row r="445" spans="1:17" x14ac:dyDescent="0.3">
      <c r="A445" s="39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</row>
    <row r="446" spans="1:17" x14ac:dyDescent="0.3">
      <c r="A446" s="43"/>
      <c r="B446" s="43"/>
      <c r="C446" s="43"/>
      <c r="D446" s="43"/>
      <c r="E446" s="16"/>
      <c r="F446" s="12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</row>
    <row r="447" spans="1:17" x14ac:dyDescent="0.3">
      <c r="A447" s="17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</row>
    <row r="448" spans="1:17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</row>
    <row r="449" spans="1:17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</row>
    <row r="450" spans="1:17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</row>
    <row r="451" spans="1:17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</row>
    <row r="452" spans="1:17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</row>
    <row r="453" spans="1:17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</row>
    <row r="454" spans="1:17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</row>
    <row r="455" spans="1:17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</row>
    <row r="456" spans="1:17" x14ac:dyDescent="0.3">
      <c r="A456" s="43"/>
      <c r="B456" s="43"/>
      <c r="C456" s="43"/>
      <c r="D456" s="43"/>
      <c r="E456" s="24"/>
      <c r="F456" s="12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</row>
    <row r="457" spans="1:17" x14ac:dyDescent="0.3">
      <c r="A457" s="17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</row>
    <row r="458" spans="1:17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</row>
    <row r="459" spans="1:17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</row>
    <row r="460" spans="1:17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</row>
    <row r="461" spans="1:17" x14ac:dyDescent="0.3">
      <c r="A461" s="43"/>
      <c r="B461" s="43"/>
      <c r="C461" s="43"/>
      <c r="D461" s="43"/>
      <c r="E461" s="24"/>
      <c r="F461" s="12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</row>
    <row r="462" spans="1:17" x14ac:dyDescent="0.3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</row>
    <row r="463" spans="1:17" x14ac:dyDescent="0.3">
      <c r="A463" s="43"/>
      <c r="B463" s="43"/>
      <c r="C463" s="43"/>
      <c r="D463" s="43"/>
      <c r="E463" s="9"/>
      <c r="F463" s="12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</row>
    <row r="464" spans="1:17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1:17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</row>
    <row r="466" spans="1:17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</row>
    <row r="467" spans="1:17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</row>
    <row r="468" spans="1:17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</row>
    <row r="469" spans="1:17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</row>
    <row r="470" spans="1:17" x14ac:dyDescent="0.3">
      <c r="A470" s="17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</row>
    <row r="471" spans="1:17" x14ac:dyDescent="0.3">
      <c r="A471" s="43"/>
      <c r="B471" s="43"/>
      <c r="C471" s="43"/>
      <c r="D471" s="43"/>
      <c r="E471" s="9"/>
      <c r="F471" s="12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</row>
    <row r="472" spans="1:17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</row>
    <row r="473" spans="1:17" x14ac:dyDescent="0.3">
      <c r="A473" s="43"/>
      <c r="B473" s="43"/>
      <c r="C473" s="43"/>
      <c r="D473" s="43"/>
      <c r="E473" s="9"/>
      <c r="F473" s="12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</row>
    <row r="474" spans="1:17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</row>
    <row r="475" spans="1:17" x14ac:dyDescent="0.3">
      <c r="A475" s="43"/>
      <c r="B475" s="43"/>
      <c r="C475" s="43"/>
      <c r="D475" s="43"/>
      <c r="E475" s="9"/>
      <c r="F475" s="12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</row>
    <row r="476" spans="1:17" x14ac:dyDescent="0.3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</row>
    <row r="477" spans="1:17" x14ac:dyDescent="0.3">
      <c r="A477" s="43"/>
      <c r="B477" s="43"/>
      <c r="C477" s="43"/>
      <c r="D477" s="43"/>
      <c r="E477" s="9"/>
      <c r="F477" s="12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</row>
    <row r="478" spans="1:17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</row>
    <row r="479" spans="1:17" x14ac:dyDescent="0.3">
      <c r="A479" s="43"/>
      <c r="B479" s="43"/>
      <c r="C479" s="43"/>
      <c r="D479" s="43"/>
      <c r="E479" s="9"/>
      <c r="F479" s="12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</row>
    <row r="480" spans="1:17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</row>
    <row r="481" spans="1:17" x14ac:dyDescent="0.3">
      <c r="A481" s="43"/>
      <c r="B481" s="43"/>
      <c r="C481" s="43"/>
      <c r="D481" s="43"/>
      <c r="E481" s="9"/>
      <c r="F481" s="12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</row>
    <row r="482" spans="1:17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</row>
    <row r="483" spans="1:17" x14ac:dyDescent="0.3">
      <c r="A483" s="43"/>
      <c r="B483" s="43"/>
      <c r="C483" s="43"/>
      <c r="D483" s="43"/>
      <c r="E483" s="16"/>
      <c r="F483" s="12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</row>
    <row r="484" spans="1:17" x14ac:dyDescent="0.3">
      <c r="A484" s="43"/>
      <c r="B484" s="43"/>
      <c r="C484" s="43"/>
      <c r="D484" s="43"/>
      <c r="E484" s="15"/>
      <c r="F484" s="12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</row>
    <row r="485" spans="1:17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</row>
    <row r="486" spans="1:17" x14ac:dyDescent="0.3">
      <c r="A486" s="22"/>
      <c r="B486" s="12"/>
      <c r="C486" s="44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</row>
    <row r="487" spans="1:17" x14ac:dyDescent="0.3">
      <c r="A487" s="22"/>
      <c r="B487" s="12"/>
      <c r="C487" s="44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</row>
    <row r="488" spans="1:17" x14ac:dyDescent="0.3">
      <c r="A488" s="12"/>
      <c r="B488" s="12"/>
      <c r="C488" s="51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</row>
    <row r="489" spans="1:17" x14ac:dyDescent="0.3">
      <c r="A489" s="12"/>
      <c r="B489" s="12"/>
      <c r="C489" s="44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</row>
    <row r="490" spans="1:17" x14ac:dyDescent="0.3">
      <c r="A490" s="12"/>
      <c r="B490" s="12"/>
      <c r="C490" s="44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</row>
    <row r="491" spans="1:17" x14ac:dyDescent="0.3">
      <c r="A491" s="12"/>
      <c r="B491" s="12"/>
      <c r="C491" s="44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</row>
    <row r="492" spans="1:17" x14ac:dyDescent="0.3">
      <c r="A492" s="12"/>
      <c r="B492" s="12"/>
      <c r="C492" s="44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</row>
    <row r="493" spans="1:17" x14ac:dyDescent="0.3">
      <c r="A493" s="12"/>
      <c r="B493" s="12"/>
      <c r="C493" s="44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</row>
    <row r="494" spans="1:17" x14ac:dyDescent="0.3">
      <c r="A494" s="22"/>
      <c r="B494" s="12"/>
      <c r="C494" s="51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</row>
    <row r="495" spans="1:17" x14ac:dyDescent="0.3">
      <c r="A495" s="43"/>
      <c r="B495" s="43"/>
      <c r="C495" s="43"/>
      <c r="D495" s="43"/>
      <c r="E495" s="12"/>
      <c r="F495" s="12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</row>
    <row r="496" spans="1:17" x14ac:dyDescent="0.3">
      <c r="A496" s="19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</row>
    <row r="497" spans="1:17" x14ac:dyDescent="0.3">
      <c r="A497" s="43"/>
      <c r="B497" s="43"/>
      <c r="C497" s="43"/>
      <c r="D497" s="43"/>
      <c r="E497" s="14"/>
      <c r="F497" s="12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</row>
    <row r="498" spans="1:17" x14ac:dyDescent="0.3">
      <c r="A498" s="19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</row>
    <row r="499" spans="1:17" x14ac:dyDescent="0.3">
      <c r="A499" s="43"/>
      <c r="B499" s="43"/>
      <c r="C499" s="43"/>
      <c r="D499" s="43"/>
      <c r="E499" s="14"/>
      <c r="F499" s="12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</row>
    <row r="500" spans="1:17" x14ac:dyDescent="0.3">
      <c r="A500" s="19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</row>
    <row r="501" spans="1:17" x14ac:dyDescent="0.3">
      <c r="A501" s="43"/>
      <c r="B501" s="43"/>
      <c r="C501" s="43"/>
      <c r="D501" s="43"/>
      <c r="E501" s="9"/>
      <c r="F501" s="9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</row>
    <row r="502" spans="1:17" x14ac:dyDescent="0.3">
      <c r="A502" s="45"/>
      <c r="B502" s="43"/>
      <c r="C502" s="43"/>
      <c r="D502" s="43"/>
      <c r="E502" s="9"/>
      <c r="F502" s="12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</row>
    <row r="503" spans="1:17" x14ac:dyDescent="0.3">
      <c r="B503" s="43"/>
      <c r="C503" s="43"/>
      <c r="D503" s="43"/>
      <c r="E503" s="9"/>
      <c r="F503" s="9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</row>
    <row r="504" spans="1:17" x14ac:dyDescent="0.3">
      <c r="A504" s="45"/>
      <c r="B504" s="43"/>
      <c r="C504" s="43"/>
      <c r="D504" s="43"/>
      <c r="E504" s="9"/>
      <c r="F504" s="9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</row>
    <row r="505" spans="1:17" x14ac:dyDescent="0.3">
      <c r="A505" s="43"/>
      <c r="B505" s="43"/>
      <c r="C505" s="43"/>
      <c r="D505" s="43"/>
      <c r="E505" s="9"/>
      <c r="F505" s="9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</row>
    <row r="506" spans="1:17" x14ac:dyDescent="0.3">
      <c r="A506" s="12"/>
      <c r="B506" s="12"/>
      <c r="C506" s="12"/>
      <c r="D506" s="12"/>
      <c r="E506" s="35"/>
      <c r="F506" s="35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</row>
    <row r="507" spans="1:17" x14ac:dyDescent="0.3">
      <c r="A507" s="12"/>
      <c r="B507" s="12"/>
      <c r="C507" s="12"/>
      <c r="D507" s="12"/>
      <c r="E507" s="35"/>
      <c r="F507" s="35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</row>
    <row r="508" spans="1:17" x14ac:dyDescent="0.3">
      <c r="A508" s="12"/>
      <c r="B508" s="12"/>
      <c r="C508" s="12"/>
      <c r="D508" s="12"/>
      <c r="E508" s="9"/>
      <c r="F508" s="9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</row>
    <row r="509" spans="1:17" x14ac:dyDescent="0.3">
      <c r="A509" s="12"/>
      <c r="B509" s="12"/>
      <c r="C509" s="12"/>
      <c r="D509" s="12"/>
      <c r="E509" s="9"/>
      <c r="F509" s="9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</row>
    <row r="510" spans="1:17" x14ac:dyDescent="0.3">
      <c r="A510" s="12"/>
      <c r="B510" s="12"/>
      <c r="C510" s="12"/>
      <c r="D510" s="12"/>
      <c r="E510" s="9"/>
      <c r="F510" s="9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</row>
    <row r="511" spans="1:17" x14ac:dyDescent="0.3">
      <c r="A511" s="12"/>
      <c r="B511" s="12"/>
      <c r="C511" s="12"/>
      <c r="D511" s="12"/>
      <c r="E511" s="9"/>
      <c r="F511" s="9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</row>
    <row r="512" spans="1:17" x14ac:dyDescent="0.3">
      <c r="A512" s="12"/>
      <c r="B512" s="12"/>
      <c r="C512" s="12"/>
      <c r="D512" s="12"/>
      <c r="E512" s="9"/>
      <c r="F512" s="9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</row>
    <row r="513" spans="1:17" x14ac:dyDescent="0.3">
      <c r="A513" s="12"/>
      <c r="B513" s="12"/>
      <c r="C513" s="12"/>
      <c r="D513" s="12"/>
      <c r="E513" s="9"/>
      <c r="F513" s="9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</row>
    <row r="514" spans="1:17" x14ac:dyDescent="0.3">
      <c r="A514" s="12"/>
      <c r="B514" s="12"/>
      <c r="C514" s="12"/>
      <c r="D514" s="12"/>
      <c r="E514" s="9"/>
      <c r="F514" s="9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</row>
    <row r="515" spans="1:17" x14ac:dyDescent="0.3">
      <c r="A515" s="12"/>
      <c r="B515" s="12"/>
      <c r="C515" s="12"/>
      <c r="D515" s="12"/>
      <c r="E515" s="9"/>
      <c r="F515" s="9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</row>
    <row r="516" spans="1:17" x14ac:dyDescent="0.3">
      <c r="A516" s="12"/>
      <c r="B516" s="12"/>
      <c r="C516" s="12"/>
      <c r="D516" s="12"/>
      <c r="E516" s="9"/>
      <c r="F516" s="9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</row>
    <row r="517" spans="1:17" x14ac:dyDescent="0.3">
      <c r="A517" s="12"/>
      <c r="B517" s="12"/>
      <c r="C517" s="12"/>
      <c r="D517" s="12"/>
      <c r="E517" s="9"/>
      <c r="F517" s="9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</row>
    <row r="518" spans="1:17" x14ac:dyDescent="0.3">
      <c r="A518" s="12"/>
      <c r="B518" s="12"/>
      <c r="C518" s="12"/>
      <c r="D518" s="12"/>
      <c r="E518" s="9"/>
      <c r="F518" s="9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</row>
    <row r="519" spans="1:17" x14ac:dyDescent="0.3">
      <c r="A519" s="12"/>
      <c r="B519" s="12"/>
      <c r="C519" s="12"/>
      <c r="D519" s="12"/>
      <c r="E519" s="9"/>
      <c r="F519" s="9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</row>
    <row r="520" spans="1:17" x14ac:dyDescent="0.3">
      <c r="A520" s="12"/>
      <c r="B520" s="12"/>
      <c r="C520" s="12"/>
      <c r="D520" s="12"/>
      <c r="E520" s="9"/>
      <c r="F520" s="9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</row>
    <row r="521" spans="1:17" x14ac:dyDescent="0.3">
      <c r="A521" s="12"/>
      <c r="B521" s="12"/>
      <c r="C521" s="12"/>
      <c r="D521" s="12"/>
      <c r="E521" s="9"/>
      <c r="F521" s="9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</row>
    <row r="522" spans="1:17" x14ac:dyDescent="0.3">
      <c r="A522" s="12"/>
      <c r="B522" s="12"/>
      <c r="C522" s="12"/>
      <c r="D522" s="12"/>
      <c r="E522" s="9"/>
      <c r="F522" s="9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</row>
    <row r="523" spans="1:17" x14ac:dyDescent="0.3">
      <c r="A523" s="12"/>
      <c r="B523" s="12"/>
      <c r="C523" s="12"/>
      <c r="D523" s="12"/>
      <c r="E523" s="9"/>
      <c r="F523" s="9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</row>
    <row r="524" spans="1:17" x14ac:dyDescent="0.3">
      <c r="A524" s="43"/>
      <c r="B524" s="43"/>
      <c r="C524" s="43"/>
      <c r="D524" s="43"/>
      <c r="E524" s="9"/>
      <c r="F524" s="9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</row>
    <row r="525" spans="1:17" x14ac:dyDescent="0.3">
      <c r="A525" s="12"/>
      <c r="B525" s="12"/>
      <c r="C525" s="12"/>
      <c r="D525" s="12"/>
      <c r="E525" s="9"/>
      <c r="F525" s="9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</row>
    <row r="526" spans="1:17" x14ac:dyDescent="0.3">
      <c r="A526" s="43"/>
      <c r="B526" s="43"/>
      <c r="C526" s="43"/>
      <c r="D526" s="43"/>
      <c r="E526" s="9"/>
      <c r="F526" s="9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</row>
    <row r="527" spans="1:17" x14ac:dyDescent="0.3">
      <c r="A527" s="12"/>
      <c r="B527" s="12"/>
      <c r="C527" s="12"/>
      <c r="D527" s="12"/>
      <c r="E527" s="9"/>
      <c r="F527" s="9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</row>
    <row r="528" spans="1:17" x14ac:dyDescent="0.3">
      <c r="A528" s="43"/>
      <c r="B528" s="43"/>
      <c r="C528" s="43"/>
      <c r="D528" s="43"/>
      <c r="E528" s="9"/>
      <c r="F528" s="9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</row>
    <row r="529" spans="1:17" x14ac:dyDescent="0.3">
      <c r="A529" s="43"/>
      <c r="B529" s="43"/>
      <c r="C529" s="43"/>
      <c r="D529" s="43"/>
      <c r="E529" s="9"/>
      <c r="F529" s="9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</row>
    <row r="530" spans="1:17" x14ac:dyDescent="0.3">
      <c r="A530" s="12"/>
      <c r="B530" s="12"/>
      <c r="C530" s="12"/>
      <c r="D530" s="12"/>
      <c r="E530" s="9"/>
      <c r="F530" s="9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</row>
    <row r="531" spans="1:17" x14ac:dyDescent="0.3">
      <c r="A531" s="12"/>
      <c r="B531" s="12"/>
      <c r="C531" s="12"/>
      <c r="D531" s="12"/>
      <c r="E531" s="9"/>
      <c r="F531" s="9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</row>
    <row r="532" spans="1:17" x14ac:dyDescent="0.3">
      <c r="A532" s="12"/>
      <c r="B532" s="12"/>
      <c r="C532" s="12"/>
      <c r="D532" s="12"/>
      <c r="E532" s="9"/>
      <c r="F532" s="9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</row>
    <row r="533" spans="1:17" x14ac:dyDescent="0.3">
      <c r="A533" s="12"/>
      <c r="B533" s="12"/>
      <c r="C533" s="12"/>
      <c r="D533" s="12"/>
      <c r="E533" s="9"/>
      <c r="F533" s="9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</row>
    <row r="534" spans="1:17" x14ac:dyDescent="0.3">
      <c r="A534" s="12"/>
      <c r="B534" s="12"/>
      <c r="C534" s="12"/>
      <c r="D534" s="12"/>
      <c r="E534" s="9"/>
      <c r="F534" s="9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</row>
    <row r="535" spans="1:17" x14ac:dyDescent="0.3">
      <c r="A535" s="12"/>
      <c r="B535" s="12"/>
      <c r="C535" s="12"/>
      <c r="D535" s="12"/>
      <c r="E535" s="9"/>
      <c r="F535" s="9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</row>
    <row r="536" spans="1:17" x14ac:dyDescent="0.3">
      <c r="A536" s="12"/>
      <c r="B536" s="12"/>
      <c r="C536" s="12"/>
      <c r="D536" s="12"/>
      <c r="E536" s="9"/>
      <c r="F536" s="9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</row>
    <row r="537" spans="1:17" x14ac:dyDescent="0.3">
      <c r="A537" s="43"/>
      <c r="B537" s="43"/>
      <c r="C537" s="43"/>
      <c r="D537" s="43"/>
      <c r="E537" s="9"/>
      <c r="F537" s="9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</row>
    <row r="538" spans="1:17" x14ac:dyDescent="0.3">
      <c r="A538" s="43"/>
      <c r="B538" s="43"/>
      <c r="C538" s="43"/>
      <c r="D538" s="43"/>
      <c r="E538" s="9"/>
      <c r="F538" s="9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</row>
    <row r="539" spans="1:17" x14ac:dyDescent="0.3">
      <c r="A539" s="12"/>
      <c r="B539" s="12"/>
      <c r="C539" s="12"/>
      <c r="D539" s="12"/>
      <c r="E539" s="9"/>
      <c r="F539" s="9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</row>
    <row r="540" spans="1:17" x14ac:dyDescent="0.3">
      <c r="A540" s="12"/>
      <c r="B540" s="12"/>
      <c r="C540" s="12"/>
      <c r="D540" s="12"/>
      <c r="E540" s="9"/>
      <c r="F540" s="9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</row>
    <row r="541" spans="1:17" x14ac:dyDescent="0.3">
      <c r="A541" s="12"/>
      <c r="B541" s="12"/>
      <c r="C541" s="12"/>
      <c r="D541" s="12"/>
      <c r="E541" s="9"/>
      <c r="F541" s="9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</row>
    <row r="542" spans="1:17" x14ac:dyDescent="0.3">
      <c r="A542" s="12"/>
      <c r="B542" s="12"/>
      <c r="C542" s="12"/>
      <c r="D542" s="12"/>
      <c r="E542" s="9"/>
      <c r="F542" s="9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</row>
    <row r="543" spans="1:17" x14ac:dyDescent="0.3">
      <c r="A543" s="12"/>
      <c r="B543" s="12"/>
      <c r="C543" s="12"/>
      <c r="D543" s="12"/>
      <c r="E543" s="9"/>
      <c r="F543" s="9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</row>
    <row r="544" spans="1:17" x14ac:dyDescent="0.3">
      <c r="A544" s="12"/>
      <c r="B544" s="12"/>
      <c r="C544" s="12"/>
      <c r="D544" s="12"/>
      <c r="E544" s="9"/>
      <c r="F544" s="9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</row>
    <row r="545" spans="1:17" x14ac:dyDescent="0.3">
      <c r="A545" s="12"/>
      <c r="B545" s="12"/>
      <c r="C545" s="12"/>
      <c r="D545" s="12"/>
      <c r="E545" s="9"/>
      <c r="F545" s="9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</row>
    <row r="546" spans="1:17" x14ac:dyDescent="0.3">
      <c r="A546" s="43"/>
      <c r="B546" s="43"/>
      <c r="C546" s="43"/>
      <c r="D546" s="43"/>
      <c r="E546" s="9"/>
      <c r="F546" s="9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</row>
    <row r="547" spans="1:17" x14ac:dyDescent="0.3">
      <c r="A547" s="43"/>
      <c r="B547" s="43"/>
      <c r="C547" s="43"/>
      <c r="D547" s="43"/>
      <c r="E547" s="9"/>
      <c r="F547" s="9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</row>
    <row r="548" spans="1:17" x14ac:dyDescent="0.3">
      <c r="A548" s="12"/>
      <c r="B548" s="12"/>
      <c r="C548" s="12"/>
      <c r="D548" s="12"/>
      <c r="E548" s="9"/>
      <c r="F548" s="9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</row>
    <row r="549" spans="1:17" x14ac:dyDescent="0.3">
      <c r="A549" s="12"/>
      <c r="B549" s="12"/>
      <c r="C549" s="12"/>
      <c r="D549" s="12"/>
      <c r="E549" s="9"/>
      <c r="F549" s="9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</row>
    <row r="550" spans="1:17" x14ac:dyDescent="0.3">
      <c r="A550" s="12"/>
      <c r="B550" s="12"/>
      <c r="C550" s="12"/>
      <c r="D550" s="12"/>
      <c r="E550" s="9"/>
      <c r="F550" s="9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</row>
    <row r="551" spans="1:17" x14ac:dyDescent="0.3">
      <c r="A551" s="12"/>
      <c r="B551" s="12"/>
      <c r="C551" s="12"/>
      <c r="D551" s="12"/>
      <c r="E551" s="9"/>
      <c r="F551" s="9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</row>
    <row r="552" spans="1:17" x14ac:dyDescent="0.3">
      <c r="A552" s="12"/>
      <c r="B552" s="12"/>
      <c r="C552" s="12"/>
      <c r="D552" s="12"/>
      <c r="E552" s="9"/>
      <c r="F552" s="9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</row>
    <row r="553" spans="1:17" x14ac:dyDescent="0.3">
      <c r="A553" s="12"/>
      <c r="B553" s="12"/>
      <c r="C553" s="12"/>
      <c r="D553" s="12"/>
      <c r="E553" s="9"/>
      <c r="F553" s="9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</row>
    <row r="554" spans="1:17" x14ac:dyDescent="0.3">
      <c r="A554" s="12"/>
      <c r="B554" s="12"/>
      <c r="C554" s="12"/>
      <c r="D554" s="12"/>
      <c r="E554" s="9"/>
      <c r="F554" s="9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</row>
    <row r="555" spans="1:17" x14ac:dyDescent="0.3">
      <c r="A555" s="43"/>
      <c r="B555" s="43"/>
      <c r="C555" s="43"/>
      <c r="D555" s="43"/>
      <c r="E555" s="9"/>
      <c r="F555" s="9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</row>
    <row r="556" spans="1:17" x14ac:dyDescent="0.3">
      <c r="A556" s="43"/>
      <c r="B556" s="43"/>
      <c r="C556" s="43"/>
      <c r="D556" s="43"/>
      <c r="E556" s="9"/>
      <c r="F556" s="9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</row>
    <row r="557" spans="1:17" x14ac:dyDescent="0.3">
      <c r="A557" s="12"/>
      <c r="B557" s="12"/>
      <c r="C557" s="12"/>
      <c r="D557" s="12"/>
      <c r="E557" s="9"/>
      <c r="F557" s="9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</row>
    <row r="558" spans="1:17" x14ac:dyDescent="0.3">
      <c r="A558" s="12"/>
      <c r="B558" s="12"/>
      <c r="C558" s="12"/>
      <c r="D558" s="12"/>
      <c r="E558" s="9"/>
      <c r="F558" s="9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</row>
    <row r="559" spans="1:17" x14ac:dyDescent="0.3">
      <c r="A559" s="12"/>
      <c r="B559" s="12"/>
      <c r="C559" s="12"/>
      <c r="D559" s="12"/>
      <c r="E559" s="9"/>
      <c r="F559" s="9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</row>
    <row r="560" spans="1:17" x14ac:dyDescent="0.3">
      <c r="A560" s="12"/>
      <c r="B560" s="12"/>
      <c r="C560" s="12"/>
      <c r="D560" s="12"/>
      <c r="E560" s="9"/>
      <c r="F560" s="9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</row>
    <row r="561" spans="1:17" x14ac:dyDescent="0.3">
      <c r="A561" s="12"/>
      <c r="B561" s="12"/>
      <c r="C561" s="12"/>
      <c r="D561" s="12"/>
      <c r="E561" s="9"/>
      <c r="F561" s="9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</row>
    <row r="562" spans="1:17" x14ac:dyDescent="0.3">
      <c r="A562" s="12"/>
      <c r="B562" s="12"/>
      <c r="C562" s="12"/>
      <c r="D562" s="12"/>
      <c r="E562" s="9"/>
      <c r="F562" s="9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</row>
    <row r="563" spans="1:17" x14ac:dyDescent="0.3">
      <c r="A563" s="12"/>
      <c r="B563" s="12"/>
      <c r="C563" s="12"/>
      <c r="D563" s="12"/>
      <c r="E563" s="9"/>
      <c r="F563" s="9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</row>
    <row r="564" spans="1:17" x14ac:dyDescent="0.3">
      <c r="A564" s="43"/>
      <c r="B564" s="43"/>
      <c r="C564" s="43"/>
      <c r="D564" s="43"/>
      <c r="E564" s="9"/>
      <c r="F564" s="9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</row>
    <row r="565" spans="1:17" x14ac:dyDescent="0.3">
      <c r="A565" s="43"/>
      <c r="B565" s="43"/>
      <c r="C565" s="43"/>
      <c r="D565" s="43"/>
      <c r="E565" s="9"/>
      <c r="F565" s="9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</row>
    <row r="566" spans="1:17" x14ac:dyDescent="0.3">
      <c r="A566" s="12"/>
      <c r="B566" s="12"/>
      <c r="C566" s="12"/>
      <c r="D566" s="12"/>
      <c r="E566" s="9"/>
      <c r="F566" s="9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</row>
    <row r="567" spans="1:17" x14ac:dyDescent="0.3">
      <c r="A567" s="12"/>
      <c r="B567" s="12"/>
      <c r="C567" s="12"/>
      <c r="D567" s="12"/>
      <c r="E567" s="9"/>
      <c r="F567" s="9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</row>
    <row r="568" spans="1:17" x14ac:dyDescent="0.3">
      <c r="A568" s="12"/>
      <c r="B568" s="12"/>
      <c r="C568" s="12"/>
      <c r="D568" s="12"/>
      <c r="E568" s="9"/>
      <c r="F568" s="9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</row>
    <row r="569" spans="1:17" x14ac:dyDescent="0.3">
      <c r="A569" s="12"/>
      <c r="B569" s="12"/>
      <c r="C569" s="12"/>
      <c r="D569" s="12"/>
      <c r="E569" s="9"/>
      <c r="F569" s="9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</row>
    <row r="570" spans="1:17" x14ac:dyDescent="0.3">
      <c r="A570" s="12"/>
      <c r="B570" s="12"/>
      <c r="C570" s="12"/>
      <c r="D570" s="12"/>
      <c r="E570" s="9"/>
      <c r="F570" s="9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</row>
    <row r="571" spans="1:17" x14ac:dyDescent="0.3">
      <c r="A571" s="12"/>
      <c r="B571" s="12"/>
      <c r="C571" s="12"/>
      <c r="D571" s="12"/>
      <c r="E571" s="9"/>
      <c r="F571" s="9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</row>
    <row r="572" spans="1:17" x14ac:dyDescent="0.3">
      <c r="A572" s="12"/>
      <c r="B572" s="12"/>
      <c r="C572" s="12"/>
      <c r="D572" s="12"/>
      <c r="E572" s="9"/>
      <c r="F572" s="9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</row>
    <row r="573" spans="1:17" x14ac:dyDescent="0.3">
      <c r="A573" s="43"/>
      <c r="B573" s="43"/>
      <c r="C573" s="43"/>
      <c r="D573" s="43"/>
      <c r="E573" s="9"/>
      <c r="F573" s="9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</row>
    <row r="574" spans="1:17" x14ac:dyDescent="0.3">
      <c r="A574" s="43"/>
      <c r="B574" s="43"/>
      <c r="C574" s="43"/>
      <c r="D574" s="43"/>
      <c r="E574" s="9"/>
      <c r="F574" s="9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</row>
    <row r="575" spans="1:17" x14ac:dyDescent="0.3">
      <c r="A575" s="12"/>
      <c r="B575" s="12"/>
      <c r="C575" s="12"/>
      <c r="D575" s="12"/>
      <c r="E575" s="9"/>
      <c r="F575" s="9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</row>
    <row r="576" spans="1:17" x14ac:dyDescent="0.3">
      <c r="A576" s="12"/>
      <c r="B576" s="12"/>
      <c r="C576" s="12"/>
      <c r="D576" s="12"/>
      <c r="E576" s="9"/>
      <c r="F576" s="9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</row>
    <row r="577" spans="1:17" x14ac:dyDescent="0.3">
      <c r="A577" s="12"/>
      <c r="B577" s="12"/>
      <c r="C577" s="12"/>
      <c r="D577" s="12"/>
      <c r="E577" s="9"/>
      <c r="F577" s="9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</row>
    <row r="578" spans="1:17" x14ac:dyDescent="0.3">
      <c r="A578" s="12"/>
      <c r="B578" s="12"/>
      <c r="C578" s="12"/>
      <c r="D578" s="12"/>
      <c r="E578" s="9"/>
      <c r="F578" s="9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</row>
    <row r="579" spans="1:17" x14ac:dyDescent="0.3">
      <c r="A579" s="12"/>
      <c r="B579" s="12"/>
      <c r="C579" s="12"/>
      <c r="D579" s="12"/>
      <c r="E579" s="9"/>
      <c r="F579" s="9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</row>
    <row r="580" spans="1:17" x14ac:dyDescent="0.3">
      <c r="A580" s="12"/>
      <c r="B580" s="12"/>
      <c r="C580" s="12"/>
      <c r="D580" s="12"/>
      <c r="E580" s="9"/>
      <c r="F580" s="9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</row>
    <row r="581" spans="1:17" x14ac:dyDescent="0.3">
      <c r="A581" s="43"/>
      <c r="B581" s="43"/>
      <c r="C581" s="43"/>
      <c r="D581" s="43"/>
      <c r="E581" s="9"/>
      <c r="F581" s="9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</row>
    <row r="582" spans="1:17" x14ac:dyDescent="0.3">
      <c r="A582" s="43"/>
      <c r="B582" s="43"/>
      <c r="C582" s="43"/>
      <c r="D582" s="43"/>
      <c r="E582" s="9"/>
      <c r="F582" s="9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</row>
    <row r="583" spans="1:17" x14ac:dyDescent="0.3">
      <c r="A583" s="12"/>
      <c r="B583" s="12"/>
      <c r="C583" s="12"/>
      <c r="D583" s="12"/>
      <c r="E583" s="9"/>
      <c r="F583" s="9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</row>
    <row r="584" spans="1:17" x14ac:dyDescent="0.3">
      <c r="A584" s="12"/>
      <c r="B584" s="12"/>
      <c r="C584" s="12"/>
      <c r="D584" s="12"/>
      <c r="E584" s="9"/>
      <c r="F584" s="9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</row>
    <row r="585" spans="1:17" x14ac:dyDescent="0.3">
      <c r="A585" s="12"/>
      <c r="B585" s="12"/>
      <c r="C585" s="12"/>
      <c r="D585" s="12"/>
      <c r="E585" s="9"/>
      <c r="F585" s="9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</row>
    <row r="586" spans="1:17" x14ac:dyDescent="0.3">
      <c r="A586" s="12"/>
      <c r="B586" s="12"/>
      <c r="C586" s="12"/>
      <c r="D586" s="12"/>
      <c r="E586" s="9"/>
      <c r="F586" s="9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</row>
    <row r="587" spans="1:17" x14ac:dyDescent="0.3">
      <c r="A587" s="12"/>
      <c r="B587" s="12"/>
      <c r="C587" s="12"/>
      <c r="D587" s="12"/>
      <c r="E587" s="9"/>
      <c r="F587" s="9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</row>
    <row r="588" spans="1:17" x14ac:dyDescent="0.3">
      <c r="A588" s="12"/>
      <c r="B588" s="12"/>
      <c r="C588" s="12"/>
      <c r="D588" s="12"/>
      <c r="E588" s="9"/>
      <c r="F588" s="9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</row>
    <row r="589" spans="1:17" x14ac:dyDescent="0.3">
      <c r="A589" s="12"/>
      <c r="B589" s="12"/>
      <c r="C589" s="12"/>
      <c r="D589" s="12"/>
      <c r="E589" s="9"/>
      <c r="F589" s="9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</row>
    <row r="590" spans="1:17" x14ac:dyDescent="0.3">
      <c r="A590" s="43"/>
      <c r="B590" s="43"/>
      <c r="C590" s="43"/>
      <c r="D590" s="43"/>
      <c r="E590" s="9"/>
      <c r="F590" s="9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</row>
    <row r="591" spans="1:17" x14ac:dyDescent="0.3">
      <c r="A591" s="43"/>
      <c r="B591" s="43"/>
      <c r="C591" s="43"/>
      <c r="D591" s="43"/>
      <c r="E591" s="9"/>
      <c r="F591" s="9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</row>
    <row r="592" spans="1:17" x14ac:dyDescent="0.3">
      <c r="A592" s="12"/>
      <c r="B592" s="12"/>
      <c r="C592" s="12"/>
      <c r="D592" s="12"/>
      <c r="E592" s="9"/>
      <c r="F592" s="9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</row>
    <row r="593" spans="1:17" x14ac:dyDescent="0.3">
      <c r="A593" s="12"/>
      <c r="B593" s="12"/>
      <c r="C593" s="12"/>
      <c r="D593" s="12"/>
      <c r="E593" s="9"/>
      <c r="F593" s="9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</row>
    <row r="594" spans="1:17" x14ac:dyDescent="0.3">
      <c r="A594" s="12"/>
      <c r="B594" s="12"/>
      <c r="C594" s="12"/>
      <c r="D594" s="12"/>
      <c r="E594" s="9"/>
      <c r="F594" s="9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</row>
    <row r="595" spans="1:17" x14ac:dyDescent="0.3">
      <c r="A595" s="12"/>
      <c r="B595" s="12"/>
      <c r="C595" s="12"/>
      <c r="D595" s="12"/>
      <c r="E595" s="9"/>
      <c r="F595" s="9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</row>
    <row r="596" spans="1:17" x14ac:dyDescent="0.3">
      <c r="A596" s="12"/>
      <c r="B596" s="12"/>
      <c r="C596" s="12"/>
      <c r="D596" s="12"/>
      <c r="E596" s="9"/>
      <c r="F596" s="9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</row>
    <row r="597" spans="1:17" x14ac:dyDescent="0.3">
      <c r="A597" s="12"/>
      <c r="B597" s="12"/>
      <c r="C597" s="12"/>
      <c r="D597" s="12"/>
      <c r="E597" s="9"/>
      <c r="F597" s="9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</row>
    <row r="598" spans="1:17" x14ac:dyDescent="0.3">
      <c r="A598" s="12"/>
      <c r="B598" s="12"/>
      <c r="C598" s="12"/>
      <c r="D598" s="12"/>
      <c r="E598" s="9"/>
      <c r="F598" s="9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</row>
    <row r="599" spans="1:17" x14ac:dyDescent="0.3">
      <c r="A599" s="43"/>
      <c r="B599" s="43"/>
      <c r="C599" s="43"/>
      <c r="D599" s="43"/>
      <c r="E599" s="9"/>
      <c r="F599" s="9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</row>
    <row r="600" spans="1:17" x14ac:dyDescent="0.3">
      <c r="A600" s="43"/>
      <c r="B600" s="43"/>
      <c r="C600" s="43"/>
      <c r="D600" s="43"/>
      <c r="E600" s="9"/>
      <c r="F600" s="9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</row>
    <row r="601" spans="1:17" x14ac:dyDescent="0.3">
      <c r="A601" s="12"/>
      <c r="B601" s="12"/>
      <c r="C601" s="12"/>
      <c r="D601" s="12"/>
      <c r="E601" s="9"/>
      <c r="F601" s="9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</row>
    <row r="602" spans="1:17" x14ac:dyDescent="0.3">
      <c r="A602" s="12"/>
      <c r="B602" s="12"/>
      <c r="C602" s="12"/>
      <c r="D602" s="12"/>
      <c r="E602" s="9"/>
      <c r="F602" s="9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</row>
    <row r="603" spans="1:17" x14ac:dyDescent="0.3">
      <c r="A603" s="12"/>
      <c r="B603" s="12"/>
      <c r="C603" s="12"/>
      <c r="D603" s="12"/>
      <c r="E603" s="9"/>
      <c r="F603" s="9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</row>
    <row r="604" spans="1:17" x14ac:dyDescent="0.3">
      <c r="A604" s="12"/>
      <c r="B604" s="12"/>
      <c r="C604" s="12"/>
      <c r="D604" s="12"/>
      <c r="E604" s="9"/>
      <c r="F604" s="9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</row>
    <row r="605" spans="1:17" x14ac:dyDescent="0.3">
      <c r="A605" s="12"/>
      <c r="B605" s="12"/>
      <c r="C605" s="12"/>
      <c r="D605" s="12"/>
      <c r="E605" s="9"/>
      <c r="F605" s="9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</row>
    <row r="606" spans="1:17" x14ac:dyDescent="0.3">
      <c r="A606" s="12"/>
      <c r="B606" s="12"/>
      <c r="C606" s="12"/>
      <c r="D606" s="12"/>
      <c r="E606" s="9"/>
      <c r="F606" s="9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</row>
    <row r="607" spans="1:17" x14ac:dyDescent="0.3">
      <c r="A607" s="12"/>
      <c r="B607" s="12"/>
      <c r="C607" s="12"/>
      <c r="D607" s="12"/>
      <c r="E607" s="9"/>
      <c r="F607" s="9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</row>
    <row r="608" spans="1:17" x14ac:dyDescent="0.3">
      <c r="A608" s="43"/>
      <c r="B608" s="43"/>
      <c r="C608" s="43"/>
      <c r="D608" s="43"/>
      <c r="E608" s="9"/>
      <c r="F608" s="9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</row>
    <row r="609" spans="1:17" x14ac:dyDescent="0.3">
      <c r="A609" s="43"/>
      <c r="B609" s="43"/>
      <c r="C609" s="43"/>
      <c r="D609" s="43"/>
      <c r="E609" s="9"/>
      <c r="F609" s="9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</row>
    <row r="610" spans="1:17" x14ac:dyDescent="0.3">
      <c r="A610" s="12"/>
      <c r="B610" s="12"/>
      <c r="C610" s="12"/>
      <c r="D610" s="12"/>
      <c r="E610" s="9"/>
      <c r="F610" s="9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</row>
    <row r="611" spans="1:17" x14ac:dyDescent="0.3">
      <c r="A611" s="12"/>
      <c r="B611" s="12"/>
      <c r="C611" s="12"/>
      <c r="D611" s="12"/>
      <c r="E611" s="9"/>
      <c r="F611" s="9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</row>
    <row r="612" spans="1:17" x14ac:dyDescent="0.3">
      <c r="A612" s="12"/>
      <c r="B612" s="12"/>
      <c r="C612" s="12"/>
      <c r="D612" s="12"/>
      <c r="E612" s="9"/>
      <c r="F612" s="9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</row>
    <row r="613" spans="1:17" x14ac:dyDescent="0.3">
      <c r="A613" s="12"/>
      <c r="B613" s="12"/>
      <c r="C613" s="12"/>
      <c r="D613" s="12"/>
      <c r="E613" s="9"/>
      <c r="F613" s="9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</row>
    <row r="614" spans="1:17" x14ac:dyDescent="0.3">
      <c r="A614" s="12"/>
      <c r="B614" s="12"/>
      <c r="C614" s="12"/>
      <c r="D614" s="12"/>
      <c r="E614" s="9"/>
      <c r="F614" s="9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</row>
    <row r="615" spans="1:17" x14ac:dyDescent="0.3">
      <c r="A615" s="12"/>
      <c r="B615" s="12"/>
      <c r="C615" s="12"/>
      <c r="D615" s="12"/>
      <c r="E615" s="9"/>
      <c r="F615" s="9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</row>
    <row r="616" spans="1:17" x14ac:dyDescent="0.3">
      <c r="A616" s="12"/>
      <c r="B616" s="12"/>
      <c r="C616" s="12"/>
      <c r="D616" s="12"/>
      <c r="E616" s="9"/>
      <c r="F616" s="9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</row>
    <row r="617" spans="1:17" x14ac:dyDescent="0.3">
      <c r="A617" s="43"/>
      <c r="B617" s="43"/>
      <c r="C617" s="43"/>
      <c r="D617" s="43"/>
      <c r="E617" s="9"/>
      <c r="F617" s="9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</row>
    <row r="618" spans="1:17" x14ac:dyDescent="0.3">
      <c r="A618" s="43"/>
      <c r="B618" s="43"/>
      <c r="C618" s="43"/>
      <c r="D618" s="43"/>
      <c r="E618" s="9"/>
      <c r="F618" s="9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</row>
    <row r="619" spans="1:17" x14ac:dyDescent="0.3">
      <c r="A619" s="12"/>
      <c r="B619" s="12"/>
      <c r="C619" s="12"/>
      <c r="D619" s="12"/>
      <c r="E619" s="9"/>
      <c r="F619" s="9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</row>
    <row r="620" spans="1:17" x14ac:dyDescent="0.3">
      <c r="A620" s="12"/>
      <c r="B620" s="12"/>
      <c r="C620" s="12"/>
      <c r="D620" s="12"/>
      <c r="E620" s="9"/>
      <c r="F620" s="9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</row>
    <row r="621" spans="1:17" x14ac:dyDescent="0.3">
      <c r="A621" s="12"/>
      <c r="B621" s="12"/>
      <c r="C621" s="12"/>
      <c r="D621" s="12"/>
      <c r="E621" s="9"/>
      <c r="F621" s="9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</row>
    <row r="622" spans="1:17" x14ac:dyDescent="0.3">
      <c r="A622" s="12"/>
      <c r="B622" s="12"/>
      <c r="C622" s="12"/>
      <c r="D622" s="12"/>
      <c r="E622" s="9"/>
      <c r="F622" s="9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</row>
    <row r="623" spans="1:17" x14ac:dyDescent="0.3">
      <c r="A623" s="12"/>
      <c r="B623" s="12"/>
      <c r="C623" s="12"/>
      <c r="D623" s="12"/>
      <c r="E623" s="9"/>
      <c r="F623" s="9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</row>
    <row r="624" spans="1:17" x14ac:dyDescent="0.3">
      <c r="A624" s="12"/>
      <c r="B624" s="12"/>
      <c r="C624" s="12"/>
      <c r="D624" s="12"/>
      <c r="E624" s="9"/>
      <c r="F624" s="9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</row>
    <row r="625" spans="1:17" x14ac:dyDescent="0.3">
      <c r="A625" s="12"/>
      <c r="B625" s="12"/>
      <c r="C625" s="12"/>
      <c r="D625" s="12"/>
      <c r="E625" s="9"/>
      <c r="F625" s="9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</row>
    <row r="626" spans="1:17" x14ac:dyDescent="0.3">
      <c r="A626" s="43"/>
      <c r="B626" s="43"/>
      <c r="C626" s="43"/>
      <c r="D626" s="43"/>
      <c r="E626" s="9"/>
      <c r="F626" s="9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</row>
    <row r="627" spans="1:17" x14ac:dyDescent="0.3">
      <c r="A627" s="43"/>
      <c r="B627" s="43"/>
      <c r="C627" s="43"/>
      <c r="D627" s="43"/>
      <c r="E627" s="9"/>
      <c r="F627" s="9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</row>
    <row r="628" spans="1:17" x14ac:dyDescent="0.3">
      <c r="A628" s="12"/>
      <c r="B628" s="12"/>
      <c r="C628" s="12"/>
      <c r="D628" s="12"/>
      <c r="E628" s="9"/>
      <c r="F628" s="9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</row>
    <row r="629" spans="1:17" x14ac:dyDescent="0.3">
      <c r="A629" s="12"/>
      <c r="B629" s="12"/>
      <c r="C629" s="12"/>
      <c r="D629" s="12"/>
      <c r="E629" s="9"/>
      <c r="F629" s="9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</row>
    <row r="630" spans="1:17" x14ac:dyDescent="0.3">
      <c r="A630" s="12"/>
      <c r="B630" s="12"/>
      <c r="C630" s="12"/>
      <c r="D630" s="12"/>
      <c r="E630" s="9"/>
      <c r="F630" s="9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</row>
    <row r="631" spans="1:17" x14ac:dyDescent="0.3">
      <c r="A631" s="12"/>
      <c r="B631" s="12"/>
      <c r="C631" s="12"/>
      <c r="D631" s="12"/>
      <c r="E631" s="9"/>
      <c r="F631" s="9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</row>
    <row r="632" spans="1:17" x14ac:dyDescent="0.3">
      <c r="A632" s="12"/>
      <c r="B632" s="12"/>
      <c r="C632" s="12"/>
      <c r="D632" s="12"/>
      <c r="E632" s="9"/>
      <c r="F632" s="9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</row>
    <row r="633" spans="1:17" x14ac:dyDescent="0.3">
      <c r="A633" s="12"/>
      <c r="B633" s="12"/>
      <c r="C633" s="12"/>
      <c r="D633" s="12"/>
      <c r="E633" s="9"/>
      <c r="F633" s="9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</row>
    <row r="634" spans="1:17" x14ac:dyDescent="0.3">
      <c r="A634" s="12"/>
      <c r="B634" s="12"/>
      <c r="C634" s="12"/>
      <c r="D634" s="12"/>
      <c r="E634" s="9"/>
      <c r="F634" s="9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</row>
    <row r="635" spans="1:17" x14ac:dyDescent="0.3">
      <c r="A635" s="43"/>
      <c r="B635" s="43"/>
      <c r="C635" s="43"/>
      <c r="D635" s="43"/>
      <c r="E635" s="9"/>
      <c r="F635" s="9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</row>
    <row r="636" spans="1:17" x14ac:dyDescent="0.3">
      <c r="A636" s="43"/>
      <c r="B636" s="43"/>
      <c r="C636" s="43"/>
      <c r="D636" s="43"/>
      <c r="E636" s="9"/>
      <c r="F636" s="9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</row>
    <row r="637" spans="1:17" x14ac:dyDescent="0.3">
      <c r="A637" s="12"/>
      <c r="B637" s="12"/>
      <c r="C637" s="12"/>
      <c r="D637" s="12"/>
      <c r="E637" s="9"/>
      <c r="F637" s="9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</row>
    <row r="638" spans="1:17" x14ac:dyDescent="0.3">
      <c r="A638" s="12"/>
      <c r="B638" s="12"/>
      <c r="C638" s="12"/>
      <c r="D638" s="12"/>
      <c r="E638" s="9"/>
      <c r="F638" s="9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</row>
    <row r="639" spans="1:17" x14ac:dyDescent="0.3">
      <c r="A639" s="12"/>
      <c r="B639" s="12"/>
      <c r="C639" s="12"/>
      <c r="D639" s="12"/>
      <c r="E639" s="9"/>
      <c r="F639" s="9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</row>
    <row r="640" spans="1:17" x14ac:dyDescent="0.3">
      <c r="A640" s="12"/>
      <c r="B640" s="12"/>
      <c r="C640" s="12"/>
      <c r="D640" s="12"/>
      <c r="E640" s="9"/>
      <c r="F640" s="9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</row>
    <row r="641" spans="1:17" x14ac:dyDescent="0.3">
      <c r="A641" s="12"/>
      <c r="B641" s="12"/>
      <c r="C641" s="12"/>
      <c r="D641" s="12"/>
      <c r="E641" s="9"/>
      <c r="F641" s="9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</row>
    <row r="642" spans="1:17" x14ac:dyDescent="0.3">
      <c r="A642" s="12"/>
      <c r="B642" s="12"/>
      <c r="C642" s="12"/>
      <c r="D642" s="12"/>
      <c r="E642" s="9"/>
      <c r="F642" s="9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</row>
    <row r="643" spans="1:17" x14ac:dyDescent="0.3">
      <c r="A643" s="12"/>
      <c r="B643" s="12"/>
      <c r="C643" s="12"/>
      <c r="D643" s="12"/>
      <c r="E643" s="9"/>
      <c r="F643" s="9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</row>
    <row r="644" spans="1:17" x14ac:dyDescent="0.3">
      <c r="A644" s="43"/>
      <c r="B644" s="43"/>
      <c r="C644" s="43"/>
      <c r="D644" s="43"/>
      <c r="E644" s="9"/>
      <c r="F644" s="9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</row>
    <row r="645" spans="1:17" x14ac:dyDescent="0.3">
      <c r="A645" s="43"/>
      <c r="B645" s="43"/>
      <c r="C645" s="43"/>
      <c r="D645" s="43"/>
      <c r="E645" s="9"/>
      <c r="F645" s="9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</row>
    <row r="646" spans="1:17" x14ac:dyDescent="0.3">
      <c r="A646" s="12"/>
      <c r="B646" s="12"/>
      <c r="C646" s="12"/>
      <c r="D646" s="12"/>
      <c r="E646" s="9"/>
      <c r="F646" s="9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</row>
    <row r="647" spans="1:17" x14ac:dyDescent="0.3">
      <c r="A647" s="12"/>
      <c r="B647" s="12"/>
      <c r="C647" s="12"/>
      <c r="D647" s="12"/>
      <c r="E647" s="9"/>
      <c r="F647" s="9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</row>
    <row r="648" spans="1:17" x14ac:dyDescent="0.3">
      <c r="A648" s="12"/>
      <c r="B648" s="12"/>
      <c r="C648" s="12"/>
      <c r="D648" s="12"/>
      <c r="E648" s="9"/>
      <c r="F648" s="9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</row>
    <row r="649" spans="1:17" x14ac:dyDescent="0.3">
      <c r="A649" s="12"/>
      <c r="B649" s="12"/>
      <c r="C649" s="12"/>
      <c r="D649" s="12"/>
      <c r="E649" s="9"/>
      <c r="F649" s="9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</row>
    <row r="650" spans="1:17" x14ac:dyDescent="0.3">
      <c r="A650" s="12"/>
      <c r="B650" s="12"/>
      <c r="C650" s="12"/>
      <c r="D650" s="12"/>
      <c r="E650" s="9"/>
      <c r="F650" s="9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</row>
    <row r="651" spans="1:17" x14ac:dyDescent="0.3">
      <c r="A651" s="12"/>
      <c r="B651" s="12"/>
      <c r="C651" s="12"/>
      <c r="D651" s="12"/>
      <c r="E651" s="9"/>
      <c r="F651" s="9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</row>
    <row r="652" spans="1:17" x14ac:dyDescent="0.3">
      <c r="A652" s="12"/>
      <c r="B652" s="12"/>
      <c r="C652" s="12"/>
      <c r="D652" s="12"/>
      <c r="E652" s="9"/>
      <c r="F652" s="9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</row>
    <row r="653" spans="1:17" x14ac:dyDescent="0.3">
      <c r="A653" s="43"/>
      <c r="B653" s="43"/>
      <c r="C653" s="43"/>
      <c r="D653" s="43"/>
      <c r="E653" s="9"/>
      <c r="F653" s="9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</row>
    <row r="654" spans="1:17" x14ac:dyDescent="0.3">
      <c r="A654" s="43"/>
      <c r="B654" s="43"/>
      <c r="C654" s="43"/>
      <c r="D654" s="43"/>
      <c r="E654" s="9"/>
      <c r="F654" s="9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</row>
    <row r="655" spans="1:17" x14ac:dyDescent="0.3">
      <c r="A655" s="12"/>
      <c r="B655" s="12"/>
      <c r="C655" s="12"/>
      <c r="D655" s="12"/>
      <c r="E655" s="9"/>
      <c r="F655" s="9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</row>
    <row r="656" spans="1:17" x14ac:dyDescent="0.3">
      <c r="A656" s="12"/>
      <c r="B656" s="12"/>
      <c r="C656" s="12"/>
      <c r="D656" s="12"/>
      <c r="E656" s="9"/>
      <c r="F656" s="9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</row>
    <row r="657" spans="1:17" x14ac:dyDescent="0.3">
      <c r="A657" s="12"/>
      <c r="B657" s="12"/>
      <c r="C657" s="12"/>
      <c r="D657" s="12"/>
      <c r="E657" s="9"/>
      <c r="F657" s="9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</row>
    <row r="658" spans="1:17" x14ac:dyDescent="0.3">
      <c r="A658" s="12"/>
      <c r="B658" s="12"/>
      <c r="C658" s="12"/>
      <c r="D658" s="12"/>
      <c r="E658" s="9"/>
      <c r="F658" s="9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</row>
    <row r="659" spans="1:17" x14ac:dyDescent="0.3">
      <c r="A659" s="12"/>
      <c r="B659" s="12"/>
      <c r="C659" s="12"/>
      <c r="D659" s="12"/>
      <c r="E659" s="9"/>
      <c r="F659" s="9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</row>
    <row r="660" spans="1:17" x14ac:dyDescent="0.3">
      <c r="A660" s="12"/>
      <c r="B660" s="12"/>
      <c r="C660" s="12"/>
      <c r="D660" s="12"/>
      <c r="E660" s="9"/>
      <c r="F660" s="9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</row>
    <row r="661" spans="1:17" x14ac:dyDescent="0.3">
      <c r="A661" s="12"/>
      <c r="B661" s="12"/>
      <c r="C661" s="12"/>
      <c r="D661" s="12"/>
      <c r="E661" s="9"/>
      <c r="F661" s="9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</row>
    <row r="662" spans="1:17" x14ac:dyDescent="0.3">
      <c r="A662" s="43"/>
      <c r="B662" s="43"/>
      <c r="C662" s="43"/>
      <c r="D662" s="43"/>
      <c r="E662" s="9"/>
      <c r="F662" s="9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</row>
    <row r="663" spans="1:17" x14ac:dyDescent="0.3">
      <c r="A663" s="43"/>
      <c r="B663" s="43"/>
      <c r="C663" s="43"/>
      <c r="D663" s="43"/>
      <c r="E663" s="9"/>
      <c r="F663" s="9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</row>
    <row r="664" spans="1:17" x14ac:dyDescent="0.3">
      <c r="A664" s="12"/>
      <c r="B664" s="12"/>
      <c r="C664" s="12"/>
      <c r="D664" s="12"/>
      <c r="E664" s="9"/>
      <c r="F664" s="9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</row>
    <row r="665" spans="1:17" x14ac:dyDescent="0.3">
      <c r="A665" s="12"/>
      <c r="B665" s="12"/>
      <c r="C665" s="12"/>
      <c r="D665" s="12"/>
      <c r="E665" s="9"/>
      <c r="F665" s="9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</row>
    <row r="666" spans="1:17" x14ac:dyDescent="0.3">
      <c r="A666" s="12"/>
      <c r="B666" s="12"/>
      <c r="C666" s="12"/>
      <c r="D666" s="12"/>
      <c r="E666" s="9"/>
      <c r="F666" s="9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</row>
    <row r="667" spans="1:17" x14ac:dyDescent="0.3">
      <c r="A667" s="12"/>
      <c r="B667" s="12"/>
      <c r="C667" s="12"/>
      <c r="D667" s="12"/>
      <c r="E667" s="9"/>
      <c r="F667" s="9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</row>
    <row r="668" spans="1:17" x14ac:dyDescent="0.3">
      <c r="A668" s="12"/>
      <c r="B668" s="12"/>
      <c r="C668" s="12"/>
      <c r="D668" s="12"/>
      <c r="E668" s="9"/>
      <c r="F668" s="9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</row>
    <row r="669" spans="1:17" x14ac:dyDescent="0.3">
      <c r="A669" s="12"/>
      <c r="B669" s="12"/>
      <c r="C669" s="12"/>
      <c r="D669" s="12"/>
      <c r="E669" s="9"/>
      <c r="F669" s="9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</row>
    <row r="670" spans="1:17" x14ac:dyDescent="0.3">
      <c r="A670" s="12"/>
      <c r="B670" s="12"/>
      <c r="C670" s="12"/>
      <c r="D670" s="12"/>
      <c r="E670" s="9"/>
      <c r="F670" s="9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</row>
    <row r="671" spans="1:17" x14ac:dyDescent="0.3">
      <c r="A671" s="43"/>
      <c r="B671" s="43"/>
      <c r="C671" s="43"/>
      <c r="D671" s="43"/>
      <c r="E671" s="9"/>
      <c r="F671" s="9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</row>
    <row r="672" spans="1:17" x14ac:dyDescent="0.3">
      <c r="A672" s="43"/>
      <c r="B672" s="43"/>
      <c r="C672" s="43"/>
      <c r="D672" s="43"/>
      <c r="E672" s="9"/>
      <c r="F672" s="9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</row>
    <row r="673" spans="1:17" x14ac:dyDescent="0.3">
      <c r="A673" s="12"/>
      <c r="B673" s="12"/>
      <c r="C673" s="12"/>
      <c r="D673" s="12"/>
      <c r="E673" s="9"/>
      <c r="F673" s="9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</row>
    <row r="674" spans="1:17" x14ac:dyDescent="0.3">
      <c r="A674" s="12"/>
      <c r="B674" s="12"/>
      <c r="C674" s="12"/>
      <c r="D674" s="12"/>
      <c r="E674" s="9"/>
      <c r="F674" s="9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</row>
    <row r="675" spans="1:17" x14ac:dyDescent="0.3">
      <c r="A675" s="12"/>
      <c r="B675" s="12"/>
      <c r="C675" s="12"/>
      <c r="D675" s="12"/>
      <c r="E675" s="9"/>
      <c r="F675" s="9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</row>
    <row r="676" spans="1:17" x14ac:dyDescent="0.3">
      <c r="A676" s="12"/>
      <c r="B676" s="12"/>
      <c r="C676" s="12"/>
      <c r="D676" s="12"/>
      <c r="E676" s="9"/>
      <c r="F676" s="9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</row>
    <row r="677" spans="1:17" x14ac:dyDescent="0.3">
      <c r="A677" s="12"/>
      <c r="B677" s="12"/>
      <c r="C677" s="12"/>
      <c r="D677" s="12"/>
      <c r="E677" s="9"/>
      <c r="F677" s="9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</row>
    <row r="678" spans="1:17" x14ac:dyDescent="0.3">
      <c r="A678" s="12"/>
      <c r="B678" s="12"/>
      <c r="C678" s="12"/>
      <c r="D678" s="12"/>
      <c r="E678" s="9"/>
      <c r="F678" s="9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</row>
    <row r="679" spans="1:17" x14ac:dyDescent="0.3">
      <c r="A679" s="12"/>
      <c r="B679" s="12"/>
      <c r="C679" s="12"/>
      <c r="D679" s="12"/>
      <c r="E679" s="9"/>
      <c r="F679" s="9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</row>
    <row r="680" spans="1:17" x14ac:dyDescent="0.3">
      <c r="A680" s="43"/>
      <c r="B680" s="43"/>
      <c r="C680" s="43"/>
      <c r="D680" s="43"/>
      <c r="E680" s="9"/>
      <c r="F680" s="9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</row>
    <row r="681" spans="1:17" x14ac:dyDescent="0.3">
      <c r="A681" s="43"/>
      <c r="B681" s="43"/>
      <c r="C681" s="43"/>
      <c r="D681" s="43"/>
      <c r="E681" s="9"/>
      <c r="F681" s="9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</row>
    <row r="682" spans="1:17" x14ac:dyDescent="0.3">
      <c r="A682" s="12"/>
      <c r="B682" s="12"/>
      <c r="C682" s="12"/>
      <c r="D682" s="12"/>
      <c r="E682" s="9"/>
      <c r="F682" s="9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</row>
    <row r="683" spans="1:17" x14ac:dyDescent="0.3">
      <c r="A683" s="12"/>
      <c r="B683" s="12"/>
      <c r="C683" s="12"/>
      <c r="D683" s="12"/>
      <c r="E683" s="9"/>
      <c r="F683" s="9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</row>
    <row r="684" spans="1:17" x14ac:dyDescent="0.3">
      <c r="A684" s="12"/>
      <c r="B684" s="12"/>
      <c r="C684" s="12"/>
      <c r="D684" s="12"/>
      <c r="E684" s="9"/>
      <c r="F684" s="9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</row>
    <row r="685" spans="1:17" x14ac:dyDescent="0.3">
      <c r="A685" s="12"/>
      <c r="B685" s="12"/>
      <c r="C685" s="12"/>
      <c r="D685" s="12"/>
      <c r="E685" s="9"/>
      <c r="F685" s="9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</row>
    <row r="686" spans="1:17" x14ac:dyDescent="0.3">
      <c r="A686" s="12"/>
      <c r="B686" s="12"/>
      <c r="C686" s="12"/>
      <c r="D686" s="12"/>
      <c r="E686" s="9"/>
      <c r="F686" s="9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</row>
    <row r="687" spans="1:17" x14ac:dyDescent="0.3">
      <c r="A687" s="12"/>
      <c r="B687" s="12"/>
      <c r="C687" s="12"/>
      <c r="D687" s="12"/>
      <c r="E687" s="9"/>
      <c r="F687" s="9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</row>
    <row r="688" spans="1:17" x14ac:dyDescent="0.3">
      <c r="A688" s="12"/>
      <c r="B688" s="12"/>
      <c r="C688" s="12"/>
      <c r="D688" s="12"/>
      <c r="E688" s="9"/>
      <c r="F688" s="9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</row>
    <row r="689" spans="1:17" x14ac:dyDescent="0.3">
      <c r="A689" s="43"/>
      <c r="B689" s="43"/>
      <c r="C689" s="43"/>
      <c r="D689" s="43"/>
      <c r="E689" s="9"/>
      <c r="F689" s="9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</row>
    <row r="690" spans="1:17" x14ac:dyDescent="0.3">
      <c r="A690" s="43"/>
      <c r="B690" s="43"/>
      <c r="C690" s="43"/>
      <c r="D690" s="43"/>
      <c r="E690" s="9"/>
      <c r="F690" s="9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</row>
    <row r="691" spans="1:17" x14ac:dyDescent="0.3">
      <c r="A691" s="12"/>
      <c r="B691" s="12"/>
      <c r="C691" s="12"/>
      <c r="D691" s="12"/>
      <c r="E691" s="9"/>
      <c r="F691" s="9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</row>
    <row r="692" spans="1:17" x14ac:dyDescent="0.3">
      <c r="A692" s="12"/>
      <c r="B692" s="12"/>
      <c r="C692" s="12"/>
      <c r="D692" s="12"/>
      <c r="E692" s="9"/>
      <c r="F692" s="9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</row>
    <row r="693" spans="1:17" x14ac:dyDescent="0.3">
      <c r="A693" s="12"/>
      <c r="B693" s="12"/>
      <c r="C693" s="12"/>
      <c r="D693" s="12"/>
      <c r="E693" s="9"/>
      <c r="F693" s="9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</row>
    <row r="694" spans="1:17" x14ac:dyDescent="0.3">
      <c r="A694" s="12"/>
      <c r="B694" s="12"/>
      <c r="C694" s="12"/>
      <c r="D694" s="12"/>
      <c r="E694" s="9"/>
      <c r="F694" s="9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</row>
    <row r="695" spans="1:17" x14ac:dyDescent="0.3">
      <c r="A695" s="12"/>
      <c r="B695" s="12"/>
      <c r="C695" s="12"/>
      <c r="D695" s="12"/>
      <c r="E695" s="9"/>
      <c r="F695" s="9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</row>
    <row r="696" spans="1:17" x14ac:dyDescent="0.3">
      <c r="A696" s="12"/>
      <c r="B696" s="12"/>
      <c r="C696" s="12"/>
      <c r="D696" s="12"/>
      <c r="E696" s="9"/>
      <c r="F696" s="9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</row>
    <row r="697" spans="1:17" x14ac:dyDescent="0.3">
      <c r="A697" s="12"/>
      <c r="B697" s="12"/>
      <c r="C697" s="12"/>
      <c r="D697" s="12"/>
      <c r="E697" s="9"/>
      <c r="F697" s="9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</row>
    <row r="698" spans="1:17" x14ac:dyDescent="0.3">
      <c r="A698" s="43"/>
      <c r="B698" s="43"/>
      <c r="C698" s="43"/>
      <c r="D698" s="43"/>
      <c r="E698" s="9"/>
      <c r="F698" s="9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</row>
    <row r="699" spans="1:17" x14ac:dyDescent="0.3">
      <c r="A699" s="43"/>
      <c r="B699" s="43"/>
      <c r="C699" s="43"/>
      <c r="D699" s="43"/>
      <c r="E699" s="9"/>
      <c r="F699" s="9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</row>
    <row r="700" spans="1:17" x14ac:dyDescent="0.3">
      <c r="A700" s="12"/>
      <c r="B700" s="12"/>
      <c r="C700" s="12"/>
      <c r="D700" s="12"/>
      <c r="E700" s="9"/>
      <c r="F700" s="9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</row>
    <row r="701" spans="1:17" x14ac:dyDescent="0.3">
      <c r="A701" s="12"/>
      <c r="B701" s="12"/>
      <c r="C701" s="12"/>
      <c r="D701" s="12"/>
      <c r="E701" s="9"/>
      <c r="F701" s="9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</row>
    <row r="702" spans="1:17" x14ac:dyDescent="0.3">
      <c r="A702" s="12"/>
      <c r="B702" s="12"/>
      <c r="C702" s="12"/>
      <c r="D702" s="12"/>
      <c r="E702" s="9"/>
      <c r="F702" s="9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</row>
    <row r="703" spans="1:17" x14ac:dyDescent="0.3">
      <c r="A703" s="12"/>
      <c r="B703" s="12"/>
      <c r="C703" s="12"/>
      <c r="D703" s="12"/>
      <c r="E703" s="9"/>
      <c r="F703" s="9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</row>
    <row r="704" spans="1:17" x14ac:dyDescent="0.3">
      <c r="A704" s="12"/>
      <c r="B704" s="12"/>
      <c r="C704" s="12"/>
      <c r="D704" s="12"/>
      <c r="E704" s="9"/>
      <c r="F704" s="9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</row>
    <row r="705" spans="1:17" x14ac:dyDescent="0.3">
      <c r="A705" s="12"/>
      <c r="B705" s="12"/>
      <c r="C705" s="12"/>
      <c r="D705" s="12"/>
      <c r="E705" s="9"/>
      <c r="F705" s="9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</row>
    <row r="706" spans="1:17" x14ac:dyDescent="0.3">
      <c r="A706" s="12"/>
      <c r="B706" s="12"/>
      <c r="C706" s="12"/>
      <c r="D706" s="12"/>
      <c r="E706" s="9"/>
      <c r="F706" s="9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</row>
    <row r="707" spans="1:17" x14ac:dyDescent="0.3">
      <c r="A707" s="43"/>
      <c r="B707" s="43"/>
      <c r="C707" s="43"/>
      <c r="D707" s="43"/>
      <c r="E707" s="9"/>
      <c r="F707" s="9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</row>
    <row r="708" spans="1:17" x14ac:dyDescent="0.3">
      <c r="A708" s="43"/>
      <c r="B708" s="43"/>
      <c r="C708" s="43"/>
      <c r="D708" s="43"/>
      <c r="E708" s="9"/>
      <c r="F708" s="9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</row>
    <row r="709" spans="1:17" x14ac:dyDescent="0.3">
      <c r="A709" s="12"/>
      <c r="B709" s="12"/>
      <c r="C709" s="12"/>
      <c r="D709" s="12"/>
      <c r="E709" s="9"/>
      <c r="F709" s="9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</row>
    <row r="710" spans="1:17" x14ac:dyDescent="0.3">
      <c r="A710" s="12"/>
      <c r="B710" s="12"/>
      <c r="C710" s="12"/>
      <c r="D710" s="12"/>
      <c r="E710" s="9"/>
      <c r="F710" s="9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</row>
    <row r="711" spans="1:17" x14ac:dyDescent="0.3">
      <c r="A711" s="12"/>
      <c r="B711" s="12"/>
      <c r="C711" s="12"/>
      <c r="D711" s="12"/>
      <c r="E711" s="9"/>
      <c r="F711" s="9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</row>
    <row r="712" spans="1:17" x14ac:dyDescent="0.3">
      <c r="A712" s="12"/>
      <c r="B712" s="12"/>
      <c r="C712" s="12"/>
      <c r="D712" s="12"/>
      <c r="E712" s="9"/>
      <c r="F712" s="9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</row>
    <row r="713" spans="1:17" x14ac:dyDescent="0.3">
      <c r="A713" s="12"/>
      <c r="B713" s="12"/>
      <c r="C713" s="12"/>
      <c r="D713" s="12"/>
      <c r="E713" s="9"/>
      <c r="F713" s="9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</row>
    <row r="714" spans="1:17" x14ac:dyDescent="0.3">
      <c r="A714" s="12"/>
      <c r="B714" s="12"/>
      <c r="C714" s="12"/>
      <c r="D714" s="12"/>
      <c r="E714" s="9"/>
      <c r="F714" s="9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</row>
    <row r="715" spans="1:17" x14ac:dyDescent="0.3">
      <c r="A715" s="12"/>
      <c r="B715" s="12"/>
      <c r="C715" s="12"/>
      <c r="D715" s="12"/>
      <c r="E715" s="9"/>
      <c r="F715" s="9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</row>
    <row r="716" spans="1:17" x14ac:dyDescent="0.3">
      <c r="A716" s="43"/>
      <c r="B716" s="43"/>
      <c r="C716" s="43"/>
      <c r="D716" s="43"/>
      <c r="E716" s="9"/>
      <c r="F716" s="9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</row>
    <row r="717" spans="1:17" x14ac:dyDescent="0.3">
      <c r="A717" s="43"/>
      <c r="B717" s="43"/>
      <c r="C717" s="43"/>
      <c r="D717" s="43"/>
      <c r="E717" s="9"/>
      <c r="F717" s="9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</row>
    <row r="718" spans="1:17" x14ac:dyDescent="0.3">
      <c r="A718" s="12"/>
      <c r="B718" s="12"/>
      <c r="C718" s="12"/>
      <c r="D718" s="12"/>
      <c r="E718" s="9"/>
      <c r="F718" s="9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</row>
    <row r="719" spans="1:17" x14ac:dyDescent="0.3">
      <c r="A719" s="12"/>
      <c r="B719" s="12"/>
      <c r="C719" s="12"/>
      <c r="D719" s="12"/>
      <c r="E719" s="9"/>
      <c r="F719" s="9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</row>
    <row r="720" spans="1:17" x14ac:dyDescent="0.3">
      <c r="A720" s="12"/>
      <c r="B720" s="12"/>
      <c r="C720" s="12"/>
      <c r="D720" s="12"/>
      <c r="E720" s="9"/>
      <c r="F720" s="9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</row>
    <row r="721" spans="1:17" x14ac:dyDescent="0.3">
      <c r="A721" s="12"/>
      <c r="B721" s="12"/>
      <c r="C721" s="12"/>
      <c r="D721" s="12"/>
      <c r="E721" s="9"/>
      <c r="F721" s="9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</row>
    <row r="722" spans="1:17" x14ac:dyDescent="0.3">
      <c r="A722" s="12"/>
      <c r="B722" s="12"/>
      <c r="C722" s="12"/>
      <c r="D722" s="12"/>
      <c r="E722" s="9"/>
      <c r="F722" s="9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</row>
    <row r="723" spans="1:17" x14ac:dyDescent="0.3">
      <c r="A723" s="12"/>
      <c r="B723" s="12"/>
      <c r="C723" s="12"/>
      <c r="D723" s="12"/>
      <c r="E723" s="9"/>
      <c r="F723" s="9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</row>
    <row r="724" spans="1:17" x14ac:dyDescent="0.3">
      <c r="A724" s="12"/>
      <c r="B724" s="12"/>
      <c r="C724" s="12"/>
      <c r="D724" s="12"/>
      <c r="E724" s="9"/>
      <c r="F724" s="9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</row>
    <row r="725" spans="1:17" x14ac:dyDescent="0.3">
      <c r="A725" s="43"/>
      <c r="B725" s="43"/>
      <c r="C725" s="43"/>
      <c r="D725" s="43"/>
      <c r="E725" s="9"/>
      <c r="F725" s="9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</row>
    <row r="726" spans="1:17" x14ac:dyDescent="0.3">
      <c r="A726" s="43"/>
      <c r="B726" s="43"/>
      <c r="C726" s="43"/>
      <c r="D726" s="43"/>
      <c r="E726" s="9"/>
      <c r="F726" s="9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</row>
    <row r="727" spans="1:17" x14ac:dyDescent="0.3">
      <c r="A727" s="12"/>
      <c r="B727" s="12"/>
      <c r="C727" s="12"/>
      <c r="D727" s="12"/>
      <c r="E727" s="9"/>
      <c r="F727" s="9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</row>
    <row r="728" spans="1:17" x14ac:dyDescent="0.3">
      <c r="A728" s="12"/>
      <c r="B728" s="12"/>
      <c r="C728" s="12"/>
      <c r="D728" s="12"/>
      <c r="E728" s="9"/>
      <c r="F728" s="9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</row>
    <row r="729" spans="1:17" x14ac:dyDescent="0.3">
      <c r="A729" s="12"/>
      <c r="B729" s="12"/>
      <c r="C729" s="12"/>
      <c r="D729" s="12"/>
      <c r="E729" s="9"/>
      <c r="F729" s="9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</row>
    <row r="730" spans="1:17" x14ac:dyDescent="0.3">
      <c r="A730" s="12"/>
      <c r="B730" s="12"/>
      <c r="C730" s="12"/>
      <c r="D730" s="12"/>
      <c r="E730" s="9"/>
      <c r="F730" s="9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</row>
    <row r="731" spans="1:17" x14ac:dyDescent="0.3">
      <c r="A731" s="12"/>
      <c r="B731" s="12"/>
      <c r="C731" s="12"/>
      <c r="D731" s="12"/>
      <c r="E731" s="9"/>
      <c r="F731" s="9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</row>
    <row r="732" spans="1:17" x14ac:dyDescent="0.3">
      <c r="A732" s="12"/>
      <c r="B732" s="12"/>
      <c r="C732" s="12"/>
      <c r="D732" s="12"/>
      <c r="E732" s="9"/>
      <c r="F732" s="9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</row>
    <row r="733" spans="1:17" x14ac:dyDescent="0.3">
      <c r="A733" s="12"/>
      <c r="B733" s="12"/>
      <c r="C733" s="12"/>
      <c r="D733" s="12"/>
      <c r="E733" s="9"/>
      <c r="F733" s="9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</row>
    <row r="734" spans="1:17" x14ac:dyDescent="0.3">
      <c r="A734" s="43"/>
      <c r="B734" s="43"/>
      <c r="C734" s="43"/>
      <c r="D734" s="43"/>
      <c r="E734" s="9"/>
      <c r="F734" s="9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</row>
    <row r="735" spans="1:17" x14ac:dyDescent="0.3">
      <c r="A735" s="43"/>
      <c r="B735" s="43"/>
      <c r="C735" s="43"/>
      <c r="D735" s="43"/>
      <c r="E735" s="9"/>
      <c r="F735" s="9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</row>
    <row r="736" spans="1:17" x14ac:dyDescent="0.3">
      <c r="A736" s="12"/>
      <c r="B736" s="12"/>
      <c r="C736" s="12"/>
      <c r="D736" s="12"/>
      <c r="E736" s="9"/>
      <c r="F736" s="9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</row>
    <row r="737" spans="1:17" x14ac:dyDescent="0.3">
      <c r="A737" s="12"/>
      <c r="B737" s="12"/>
      <c r="C737" s="12"/>
      <c r="D737" s="12"/>
      <c r="E737" s="9"/>
      <c r="F737" s="9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</row>
    <row r="738" spans="1:17" x14ac:dyDescent="0.3">
      <c r="A738" s="12"/>
      <c r="B738" s="12"/>
      <c r="C738" s="12"/>
      <c r="D738" s="12"/>
      <c r="E738" s="9"/>
      <c r="F738" s="9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</row>
    <row r="739" spans="1:17" x14ac:dyDescent="0.3">
      <c r="A739" s="12"/>
      <c r="B739" s="12"/>
      <c r="C739" s="12"/>
      <c r="D739" s="12"/>
      <c r="E739" s="9"/>
      <c r="F739" s="9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</row>
    <row r="740" spans="1:17" x14ac:dyDescent="0.3">
      <c r="A740" s="12"/>
      <c r="B740" s="12"/>
      <c r="C740" s="12"/>
      <c r="D740" s="12"/>
      <c r="E740" s="9"/>
      <c r="F740" s="9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</row>
    <row r="741" spans="1:17" x14ac:dyDescent="0.3">
      <c r="A741" s="12"/>
      <c r="B741" s="12"/>
      <c r="C741" s="12"/>
      <c r="D741" s="12"/>
      <c r="E741" s="9"/>
      <c r="F741" s="9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</row>
    <row r="742" spans="1:17" x14ac:dyDescent="0.3">
      <c r="A742" s="12"/>
      <c r="B742" s="12"/>
      <c r="C742" s="12"/>
      <c r="D742" s="12"/>
      <c r="E742" s="9"/>
      <c r="F742" s="9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</row>
    <row r="743" spans="1:17" x14ac:dyDescent="0.3">
      <c r="A743" s="43"/>
      <c r="B743" s="43"/>
      <c r="C743" s="43"/>
      <c r="D743" s="43"/>
      <c r="E743" s="9"/>
      <c r="F743" s="9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</row>
    <row r="744" spans="1:17" x14ac:dyDescent="0.3">
      <c r="A744" s="43"/>
      <c r="B744" s="43"/>
      <c r="C744" s="43"/>
      <c r="D744" s="43"/>
      <c r="E744" s="9"/>
      <c r="F744" s="9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</row>
    <row r="745" spans="1:17" x14ac:dyDescent="0.3">
      <c r="A745" s="12"/>
      <c r="B745" s="12"/>
      <c r="C745" s="12"/>
      <c r="D745" s="12"/>
      <c r="E745" s="9"/>
      <c r="F745" s="9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</row>
    <row r="746" spans="1:17" x14ac:dyDescent="0.3">
      <c r="A746" s="12"/>
      <c r="B746" s="12"/>
      <c r="C746" s="12"/>
      <c r="D746" s="12"/>
      <c r="E746" s="9"/>
      <c r="F746" s="9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</row>
    <row r="747" spans="1:17" x14ac:dyDescent="0.3">
      <c r="A747" s="12"/>
      <c r="B747" s="12"/>
      <c r="C747" s="12"/>
      <c r="D747" s="12"/>
      <c r="E747" s="9"/>
      <c r="F747" s="9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</row>
    <row r="748" spans="1:17" x14ac:dyDescent="0.3">
      <c r="A748" s="12"/>
      <c r="B748" s="12"/>
      <c r="C748" s="12"/>
      <c r="D748" s="12"/>
      <c r="E748" s="9"/>
      <c r="F748" s="9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</row>
    <row r="749" spans="1:17" x14ac:dyDescent="0.3">
      <c r="A749" s="12"/>
      <c r="B749" s="12"/>
      <c r="C749" s="12"/>
      <c r="D749" s="12"/>
      <c r="E749" s="9"/>
      <c r="F749" s="9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</row>
    <row r="750" spans="1:17" x14ac:dyDescent="0.3">
      <c r="A750" s="12"/>
      <c r="B750" s="12"/>
      <c r="C750" s="12"/>
      <c r="D750" s="12"/>
      <c r="E750" s="9"/>
      <c r="F750" s="9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</row>
    <row r="751" spans="1:17" x14ac:dyDescent="0.3">
      <c r="A751" s="12"/>
      <c r="B751" s="12"/>
      <c r="C751" s="12"/>
      <c r="D751" s="12"/>
      <c r="E751" s="9"/>
      <c r="F751" s="9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</row>
    <row r="752" spans="1:17" x14ac:dyDescent="0.3">
      <c r="A752" s="43"/>
      <c r="B752" s="43"/>
      <c r="C752" s="43"/>
      <c r="D752" s="43"/>
      <c r="E752" s="9"/>
      <c r="F752" s="9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</row>
    <row r="753" spans="1:17" x14ac:dyDescent="0.3">
      <c r="A753" s="43"/>
      <c r="B753" s="43"/>
      <c r="C753" s="43"/>
      <c r="D753" s="43"/>
      <c r="E753" s="9"/>
      <c r="F753" s="9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</row>
    <row r="754" spans="1:17" x14ac:dyDescent="0.3">
      <c r="A754" s="12"/>
      <c r="B754" s="12"/>
      <c r="C754" s="12"/>
      <c r="D754" s="12"/>
      <c r="E754" s="9"/>
      <c r="F754" s="9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</row>
    <row r="755" spans="1:17" x14ac:dyDescent="0.3">
      <c r="A755" s="12"/>
      <c r="B755" s="12"/>
      <c r="C755" s="12"/>
      <c r="D755" s="12"/>
      <c r="E755" s="9"/>
      <c r="F755" s="9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</row>
    <row r="756" spans="1:17" x14ac:dyDescent="0.3">
      <c r="A756" s="12"/>
      <c r="B756" s="12"/>
      <c r="C756" s="12"/>
      <c r="D756" s="12"/>
      <c r="E756" s="9"/>
      <c r="F756" s="9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</row>
    <row r="757" spans="1:17" x14ac:dyDescent="0.3">
      <c r="A757" s="12"/>
      <c r="B757" s="12"/>
      <c r="C757" s="12"/>
      <c r="D757" s="12"/>
      <c r="E757" s="9"/>
      <c r="F757" s="9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</row>
    <row r="758" spans="1:17" x14ac:dyDescent="0.3">
      <c r="A758" s="12"/>
      <c r="B758" s="12"/>
      <c r="C758" s="12"/>
      <c r="D758" s="12"/>
      <c r="E758" s="9"/>
      <c r="F758" s="9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</row>
    <row r="759" spans="1:17" x14ac:dyDescent="0.3">
      <c r="A759" s="12"/>
      <c r="B759" s="12"/>
      <c r="C759" s="12"/>
      <c r="D759" s="12"/>
      <c r="E759" s="9"/>
      <c r="F759" s="9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</row>
    <row r="760" spans="1:17" x14ac:dyDescent="0.3">
      <c r="A760" s="12"/>
      <c r="B760" s="12"/>
      <c r="C760" s="12"/>
      <c r="D760" s="12"/>
      <c r="E760" s="9"/>
      <c r="F760" s="9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</row>
    <row r="761" spans="1:17" x14ac:dyDescent="0.3">
      <c r="A761" s="43"/>
      <c r="B761" s="43"/>
      <c r="C761" s="43"/>
      <c r="D761" s="43"/>
      <c r="E761" s="9"/>
      <c r="F761" s="9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</row>
    <row r="762" spans="1:17" x14ac:dyDescent="0.3">
      <c r="A762" s="43"/>
      <c r="B762" s="43"/>
      <c r="C762" s="43"/>
      <c r="D762" s="43"/>
      <c r="E762" s="9"/>
      <c r="F762" s="9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</row>
    <row r="763" spans="1:17" x14ac:dyDescent="0.3">
      <c r="A763" s="12"/>
      <c r="B763" s="12"/>
      <c r="C763" s="12"/>
      <c r="D763" s="12"/>
      <c r="E763" s="9"/>
      <c r="F763" s="9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</row>
    <row r="764" spans="1:17" x14ac:dyDescent="0.3">
      <c r="A764" s="12"/>
      <c r="B764" s="12"/>
      <c r="C764" s="12"/>
      <c r="D764" s="12"/>
      <c r="E764" s="9"/>
      <c r="F764" s="9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</row>
    <row r="765" spans="1:17" x14ac:dyDescent="0.3">
      <c r="A765" s="12"/>
      <c r="B765" s="12"/>
      <c r="C765" s="12"/>
      <c r="D765" s="12"/>
      <c r="E765" s="9"/>
      <c r="F765" s="9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</row>
    <row r="766" spans="1:17" x14ac:dyDescent="0.3">
      <c r="A766" s="12"/>
      <c r="B766" s="12"/>
      <c r="C766" s="12"/>
      <c r="D766" s="12"/>
      <c r="E766" s="9"/>
      <c r="F766" s="9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</row>
    <row r="767" spans="1:17" x14ac:dyDescent="0.3">
      <c r="A767" s="12"/>
      <c r="B767" s="12"/>
      <c r="C767" s="12"/>
      <c r="D767" s="12"/>
      <c r="E767" s="9"/>
      <c r="F767" s="9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</row>
    <row r="768" spans="1:17" x14ac:dyDescent="0.3">
      <c r="A768" s="12"/>
      <c r="B768" s="12"/>
      <c r="C768" s="12"/>
      <c r="D768" s="12"/>
      <c r="E768" s="9"/>
      <c r="F768" s="9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</row>
    <row r="769" spans="1:17" x14ac:dyDescent="0.3">
      <c r="A769" s="12"/>
      <c r="B769" s="12"/>
      <c r="C769" s="12"/>
      <c r="D769" s="12"/>
      <c r="E769" s="9"/>
      <c r="F769" s="9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</row>
    <row r="770" spans="1:17" x14ac:dyDescent="0.3">
      <c r="A770" s="43"/>
      <c r="B770" s="43"/>
      <c r="C770" s="43"/>
      <c r="D770" s="43"/>
      <c r="E770" s="9"/>
      <c r="F770" s="9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</row>
    <row r="771" spans="1:17" x14ac:dyDescent="0.3">
      <c r="A771" s="43"/>
      <c r="B771" s="43"/>
      <c r="C771" s="43"/>
      <c r="D771" s="43"/>
      <c r="E771" s="9"/>
      <c r="F771" s="9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</row>
    <row r="772" spans="1:17" x14ac:dyDescent="0.3">
      <c r="A772" s="12"/>
      <c r="B772" s="12"/>
      <c r="C772" s="12"/>
      <c r="D772" s="12"/>
      <c r="E772" s="9"/>
      <c r="F772" s="9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</row>
    <row r="773" spans="1:17" x14ac:dyDescent="0.3">
      <c r="A773" s="12"/>
      <c r="B773" s="12"/>
      <c r="C773" s="12"/>
      <c r="D773" s="12"/>
      <c r="E773" s="9"/>
      <c r="F773" s="9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</row>
    <row r="774" spans="1:17" x14ac:dyDescent="0.3">
      <c r="A774" s="12"/>
      <c r="B774" s="12"/>
      <c r="C774" s="12"/>
      <c r="D774" s="12"/>
      <c r="E774" s="9"/>
      <c r="F774" s="9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</row>
    <row r="775" spans="1:17" x14ac:dyDescent="0.3">
      <c r="A775" s="12"/>
      <c r="B775" s="12"/>
      <c r="C775" s="12"/>
      <c r="D775" s="12"/>
      <c r="E775" s="9"/>
      <c r="F775" s="9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</row>
    <row r="776" spans="1:17" x14ac:dyDescent="0.3">
      <c r="A776" s="12"/>
      <c r="B776" s="12"/>
      <c r="C776" s="12"/>
      <c r="D776" s="12"/>
      <c r="E776" s="9"/>
      <c r="F776" s="9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</row>
    <row r="777" spans="1:17" x14ac:dyDescent="0.3">
      <c r="A777" s="12"/>
      <c r="B777" s="12"/>
      <c r="C777" s="12"/>
      <c r="D777" s="12"/>
      <c r="E777" s="9"/>
      <c r="F777" s="9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</row>
    <row r="778" spans="1:17" x14ac:dyDescent="0.3">
      <c r="A778" s="12"/>
      <c r="B778" s="12"/>
      <c r="C778" s="12"/>
      <c r="D778" s="12"/>
      <c r="E778" s="9"/>
      <c r="F778" s="9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</row>
    <row r="779" spans="1:17" x14ac:dyDescent="0.3">
      <c r="A779" s="43"/>
      <c r="B779" s="43"/>
      <c r="C779" s="43"/>
      <c r="D779" s="43"/>
      <c r="E779" s="9"/>
      <c r="F779" s="9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</row>
    <row r="780" spans="1:17" x14ac:dyDescent="0.3">
      <c r="A780" s="43"/>
      <c r="B780" s="43"/>
      <c r="C780" s="43"/>
      <c r="D780" s="43"/>
      <c r="E780" s="9"/>
      <c r="F780" s="9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</row>
    <row r="781" spans="1:17" x14ac:dyDescent="0.3">
      <c r="A781" s="12"/>
      <c r="B781" s="12"/>
      <c r="C781" s="12"/>
      <c r="D781" s="12"/>
      <c r="E781" s="9"/>
      <c r="F781" s="9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</row>
    <row r="782" spans="1:17" x14ac:dyDescent="0.3">
      <c r="A782" s="12"/>
      <c r="B782" s="12"/>
      <c r="C782" s="12"/>
      <c r="D782" s="12"/>
      <c r="E782" s="9"/>
      <c r="F782" s="9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</row>
    <row r="783" spans="1:17" x14ac:dyDescent="0.3">
      <c r="A783" s="12"/>
      <c r="B783" s="12"/>
      <c r="C783" s="12"/>
      <c r="D783" s="12"/>
      <c r="E783" s="9"/>
      <c r="F783" s="9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</row>
    <row r="784" spans="1:17" x14ac:dyDescent="0.3">
      <c r="A784" s="12"/>
      <c r="B784" s="12"/>
      <c r="C784" s="12"/>
      <c r="D784" s="12"/>
      <c r="E784" s="9"/>
      <c r="F784" s="9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</row>
    <row r="785" spans="1:17" x14ac:dyDescent="0.3">
      <c r="A785" s="12"/>
      <c r="B785" s="12"/>
      <c r="C785" s="12"/>
      <c r="D785" s="12"/>
      <c r="E785" s="9"/>
      <c r="F785" s="9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</row>
    <row r="786" spans="1:17" x14ac:dyDescent="0.3">
      <c r="A786" s="12"/>
      <c r="B786" s="12"/>
      <c r="C786" s="12"/>
      <c r="D786" s="12"/>
      <c r="E786" s="9"/>
      <c r="F786" s="9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</row>
    <row r="787" spans="1:17" x14ac:dyDescent="0.3">
      <c r="A787" s="12"/>
      <c r="B787" s="12"/>
      <c r="C787" s="12"/>
      <c r="D787" s="12"/>
      <c r="E787" s="9"/>
      <c r="F787" s="9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</row>
    <row r="788" spans="1:17" x14ac:dyDescent="0.3">
      <c r="A788" s="43"/>
      <c r="B788" s="43"/>
      <c r="C788" s="43"/>
      <c r="D788" s="43"/>
      <c r="E788" s="9"/>
      <c r="F788" s="9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</row>
    <row r="789" spans="1:17" x14ac:dyDescent="0.3">
      <c r="A789" s="43"/>
      <c r="B789" s="43"/>
      <c r="C789" s="43"/>
      <c r="D789" s="43"/>
      <c r="E789" s="9"/>
      <c r="F789" s="9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</row>
    <row r="790" spans="1:17" x14ac:dyDescent="0.3">
      <c r="A790" s="12"/>
      <c r="B790" s="12"/>
      <c r="C790" s="12"/>
      <c r="D790" s="12"/>
      <c r="E790" s="9"/>
      <c r="F790" s="9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</row>
    <row r="791" spans="1:17" x14ac:dyDescent="0.3">
      <c r="A791" s="12"/>
      <c r="B791" s="12"/>
      <c r="C791" s="12"/>
      <c r="D791" s="12"/>
      <c r="E791" s="9"/>
      <c r="F791" s="9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</row>
    <row r="792" spans="1:17" x14ac:dyDescent="0.3">
      <c r="A792" s="12"/>
      <c r="B792" s="12"/>
      <c r="C792" s="12"/>
      <c r="D792" s="12"/>
      <c r="E792" s="9"/>
      <c r="F792" s="9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</row>
    <row r="793" spans="1:17" x14ac:dyDescent="0.3">
      <c r="A793" s="12"/>
      <c r="B793" s="12"/>
      <c r="C793" s="12"/>
      <c r="D793" s="12"/>
      <c r="E793" s="9"/>
      <c r="F793" s="9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</row>
    <row r="794" spans="1:17" x14ac:dyDescent="0.3">
      <c r="A794" s="12"/>
      <c r="B794" s="12"/>
      <c r="C794" s="12"/>
      <c r="D794" s="12"/>
      <c r="E794" s="9"/>
      <c r="F794" s="9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</row>
    <row r="795" spans="1:17" x14ac:dyDescent="0.3">
      <c r="A795" s="12"/>
      <c r="B795" s="12"/>
      <c r="C795" s="12"/>
      <c r="D795" s="12"/>
      <c r="E795" s="9"/>
      <c r="F795" s="9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</row>
    <row r="796" spans="1:17" x14ac:dyDescent="0.3">
      <c r="A796" s="12"/>
      <c r="B796" s="12"/>
      <c r="C796" s="12"/>
      <c r="D796" s="12"/>
      <c r="E796" s="9"/>
      <c r="F796" s="9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</row>
    <row r="797" spans="1:17" x14ac:dyDescent="0.3">
      <c r="A797" s="43"/>
      <c r="B797" s="43"/>
      <c r="C797" s="43"/>
      <c r="D797" s="43"/>
      <c r="E797" s="9"/>
      <c r="F797" s="9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</row>
    <row r="798" spans="1:17" x14ac:dyDescent="0.3">
      <c r="A798" s="43"/>
      <c r="B798" s="43"/>
      <c r="C798" s="43"/>
      <c r="D798" s="43"/>
      <c r="E798" s="9"/>
      <c r="F798" s="9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</row>
    <row r="799" spans="1:17" x14ac:dyDescent="0.3">
      <c r="A799" s="12"/>
      <c r="B799" s="12"/>
      <c r="C799" s="12"/>
      <c r="D799" s="12"/>
      <c r="E799" s="9"/>
      <c r="F799" s="9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</row>
    <row r="800" spans="1:17" x14ac:dyDescent="0.3">
      <c r="A800" s="12"/>
      <c r="B800" s="12"/>
      <c r="C800" s="12"/>
      <c r="D800" s="12"/>
      <c r="E800" s="9"/>
      <c r="F800" s="9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</row>
    <row r="801" spans="1:17" x14ac:dyDescent="0.3">
      <c r="A801" s="12"/>
      <c r="B801" s="12"/>
      <c r="C801" s="12"/>
      <c r="D801" s="12"/>
      <c r="E801" s="9"/>
      <c r="F801" s="9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</row>
    <row r="802" spans="1:17" x14ac:dyDescent="0.3">
      <c r="A802" s="12"/>
      <c r="B802" s="12"/>
      <c r="C802" s="12"/>
      <c r="D802" s="12"/>
      <c r="E802" s="9"/>
      <c r="F802" s="9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</row>
    <row r="803" spans="1:17" x14ac:dyDescent="0.3">
      <c r="A803" s="12"/>
      <c r="B803" s="12"/>
      <c r="C803" s="12"/>
      <c r="D803" s="12"/>
      <c r="E803" s="9"/>
      <c r="F803" s="9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</row>
    <row r="804" spans="1:17" x14ac:dyDescent="0.3">
      <c r="A804" s="12"/>
      <c r="B804" s="12"/>
      <c r="C804" s="12"/>
      <c r="D804" s="12"/>
      <c r="E804" s="9"/>
      <c r="F804" s="9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</row>
    <row r="805" spans="1:17" x14ac:dyDescent="0.3">
      <c r="A805" s="12"/>
      <c r="B805" s="12"/>
      <c r="C805" s="12"/>
      <c r="D805" s="12"/>
      <c r="E805" s="9"/>
      <c r="F805" s="9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</row>
    <row r="806" spans="1:17" x14ac:dyDescent="0.3">
      <c r="A806" s="43"/>
      <c r="B806" s="43"/>
      <c r="C806" s="43"/>
      <c r="D806" s="43"/>
      <c r="E806" s="9"/>
      <c r="F806" s="9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</row>
    <row r="807" spans="1:17" x14ac:dyDescent="0.3">
      <c r="A807" s="43"/>
      <c r="B807" s="43"/>
      <c r="C807" s="43"/>
      <c r="D807" s="43"/>
      <c r="E807" s="9"/>
      <c r="F807" s="9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</row>
    <row r="808" spans="1:17" x14ac:dyDescent="0.3">
      <c r="A808" s="12"/>
      <c r="B808" s="12"/>
      <c r="C808" s="12"/>
      <c r="D808" s="12"/>
      <c r="E808" s="9"/>
      <c r="F808" s="9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</row>
    <row r="809" spans="1:17" x14ac:dyDescent="0.3">
      <c r="A809" s="12"/>
      <c r="B809" s="12"/>
      <c r="C809" s="12"/>
      <c r="D809" s="12"/>
      <c r="E809" s="9"/>
      <c r="F809" s="9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</row>
    <row r="810" spans="1:17" x14ac:dyDescent="0.3">
      <c r="A810" s="12"/>
      <c r="B810" s="12"/>
      <c r="C810" s="12"/>
      <c r="D810" s="12"/>
      <c r="E810" s="9"/>
      <c r="F810" s="9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</row>
    <row r="811" spans="1:17" x14ac:dyDescent="0.3">
      <c r="A811" s="12"/>
      <c r="B811" s="12"/>
      <c r="C811" s="12"/>
      <c r="D811" s="12"/>
      <c r="E811" s="9"/>
      <c r="F811" s="9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</row>
    <row r="812" spans="1:17" x14ac:dyDescent="0.3">
      <c r="A812" s="12"/>
      <c r="B812" s="12"/>
      <c r="C812" s="12"/>
      <c r="D812" s="12"/>
      <c r="E812" s="9"/>
      <c r="F812" s="9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</row>
    <row r="813" spans="1:17" x14ac:dyDescent="0.3">
      <c r="A813" s="12"/>
      <c r="B813" s="12"/>
      <c r="C813" s="12"/>
      <c r="D813" s="12"/>
      <c r="E813" s="9"/>
      <c r="F813" s="9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</row>
    <row r="814" spans="1:17" x14ac:dyDescent="0.3">
      <c r="A814" s="12"/>
      <c r="B814" s="12"/>
      <c r="C814" s="12"/>
      <c r="D814" s="12"/>
      <c r="E814" s="9"/>
      <c r="F814" s="9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</row>
    <row r="815" spans="1:17" x14ac:dyDescent="0.3">
      <c r="A815" s="43"/>
      <c r="B815" s="43"/>
      <c r="C815" s="43"/>
      <c r="D815" s="43"/>
      <c r="E815" s="9"/>
      <c r="F815" s="9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</row>
    <row r="816" spans="1:17" x14ac:dyDescent="0.3">
      <c r="A816" s="43"/>
      <c r="B816" s="43"/>
      <c r="C816" s="43"/>
      <c r="D816" s="43"/>
      <c r="E816" s="9"/>
      <c r="F816" s="9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</row>
    <row r="817" spans="1:17" x14ac:dyDescent="0.3">
      <c r="A817" s="12"/>
      <c r="B817" s="12"/>
      <c r="C817" s="12"/>
      <c r="D817" s="12"/>
      <c r="E817" s="9"/>
      <c r="F817" s="9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</row>
    <row r="818" spans="1:17" x14ac:dyDescent="0.3">
      <c r="A818" s="12"/>
      <c r="B818" s="12"/>
      <c r="C818" s="12"/>
      <c r="D818" s="12"/>
      <c r="E818" s="9"/>
      <c r="F818" s="9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</row>
    <row r="819" spans="1:17" x14ac:dyDescent="0.3">
      <c r="A819" s="12"/>
      <c r="B819" s="12"/>
      <c r="C819" s="12"/>
      <c r="D819" s="12"/>
      <c r="E819" s="9"/>
      <c r="F819" s="9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</row>
    <row r="820" spans="1:17" x14ac:dyDescent="0.3">
      <c r="A820" s="12"/>
      <c r="B820" s="12"/>
      <c r="C820" s="12"/>
      <c r="D820" s="12"/>
      <c r="E820" s="9"/>
      <c r="F820" s="9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</row>
    <row r="821" spans="1:17" x14ac:dyDescent="0.3">
      <c r="A821" s="12"/>
      <c r="B821" s="12"/>
      <c r="C821" s="12"/>
      <c r="D821" s="12"/>
      <c r="E821" s="9"/>
      <c r="F821" s="9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</row>
    <row r="822" spans="1:17" x14ac:dyDescent="0.3">
      <c r="A822" s="12"/>
      <c r="B822" s="12"/>
      <c r="C822" s="12"/>
      <c r="D822" s="12"/>
      <c r="E822" s="9"/>
      <c r="F822" s="9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</row>
    <row r="823" spans="1:17" x14ac:dyDescent="0.3">
      <c r="A823" s="12"/>
      <c r="B823" s="12"/>
      <c r="C823" s="12"/>
      <c r="D823" s="12"/>
      <c r="E823" s="9"/>
      <c r="F823" s="9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</row>
    <row r="824" spans="1:17" x14ac:dyDescent="0.3">
      <c r="A824" s="43"/>
      <c r="B824" s="43"/>
      <c r="C824" s="43"/>
      <c r="D824" s="43"/>
      <c r="E824" s="9"/>
      <c r="F824" s="9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</row>
    <row r="825" spans="1:17" x14ac:dyDescent="0.3">
      <c r="A825" s="43"/>
      <c r="B825" s="43"/>
      <c r="C825" s="43"/>
      <c r="D825" s="43"/>
      <c r="E825" s="9"/>
      <c r="F825" s="9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</row>
    <row r="826" spans="1:17" x14ac:dyDescent="0.3">
      <c r="A826" s="12"/>
      <c r="B826" s="12"/>
      <c r="C826" s="12"/>
      <c r="D826" s="12"/>
      <c r="E826" s="9"/>
      <c r="F826" s="9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</row>
    <row r="827" spans="1:17" x14ac:dyDescent="0.3">
      <c r="A827" s="12"/>
      <c r="B827" s="12"/>
      <c r="C827" s="12"/>
      <c r="D827" s="12"/>
      <c r="E827" s="9"/>
      <c r="F827" s="9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</row>
    <row r="828" spans="1:17" x14ac:dyDescent="0.3">
      <c r="A828" s="12"/>
      <c r="B828" s="12"/>
      <c r="C828" s="12"/>
      <c r="D828" s="12"/>
      <c r="E828" s="9"/>
      <c r="F828" s="9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</row>
    <row r="829" spans="1:17" x14ac:dyDescent="0.3">
      <c r="A829" s="12"/>
      <c r="B829" s="12"/>
      <c r="C829" s="12"/>
      <c r="D829" s="12"/>
      <c r="E829" s="9"/>
      <c r="F829" s="9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</row>
    <row r="830" spans="1:17" x14ac:dyDescent="0.3">
      <c r="A830" s="12"/>
      <c r="B830" s="12"/>
      <c r="C830" s="12"/>
      <c r="D830" s="12"/>
      <c r="E830" s="9"/>
      <c r="F830" s="9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</row>
    <row r="831" spans="1:17" x14ac:dyDescent="0.3">
      <c r="A831" s="12"/>
      <c r="B831" s="12"/>
      <c r="C831" s="12"/>
      <c r="D831" s="12"/>
      <c r="E831" s="9"/>
      <c r="F831" s="9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</row>
    <row r="832" spans="1:17" x14ac:dyDescent="0.3">
      <c r="A832" s="12"/>
      <c r="B832" s="12"/>
      <c r="C832" s="12"/>
      <c r="D832" s="12"/>
      <c r="E832" s="9"/>
      <c r="F832" s="9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</row>
    <row r="833" spans="1:17" x14ac:dyDescent="0.3">
      <c r="A833" s="43"/>
      <c r="B833" s="43"/>
      <c r="C833" s="43"/>
      <c r="D833" s="43"/>
      <c r="E833" s="9"/>
      <c r="F833" s="9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</row>
    <row r="834" spans="1:17" x14ac:dyDescent="0.3">
      <c r="A834" s="12"/>
      <c r="B834" s="12"/>
      <c r="C834" s="12"/>
      <c r="D834" s="12"/>
      <c r="E834" s="9"/>
      <c r="F834" s="9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</row>
    <row r="835" spans="1:17" x14ac:dyDescent="0.3">
      <c r="A835" s="12"/>
      <c r="B835" s="12"/>
      <c r="C835" s="12"/>
      <c r="D835" s="12"/>
      <c r="E835" s="9"/>
      <c r="F835" s="9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</row>
    <row r="836" spans="1:17" x14ac:dyDescent="0.3">
      <c r="A836" s="12"/>
      <c r="B836" s="12"/>
      <c r="C836" s="12"/>
      <c r="D836" s="12"/>
      <c r="E836" s="9"/>
      <c r="F836" s="9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</row>
    <row r="837" spans="1:17" x14ac:dyDescent="0.3">
      <c r="A837" s="12"/>
      <c r="B837" s="12"/>
      <c r="C837" s="12"/>
      <c r="D837" s="12"/>
      <c r="E837" s="9"/>
      <c r="F837" s="9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</row>
    <row r="838" spans="1:17" x14ac:dyDescent="0.3">
      <c r="A838" s="12"/>
      <c r="B838" s="12"/>
      <c r="C838" s="12"/>
      <c r="D838" s="12"/>
      <c r="E838" s="9"/>
      <c r="F838" s="9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</row>
    <row r="839" spans="1:17" x14ac:dyDescent="0.3">
      <c r="A839" s="12"/>
      <c r="B839" s="12"/>
      <c r="C839" s="12"/>
      <c r="D839" s="12"/>
      <c r="E839" s="9"/>
      <c r="F839" s="9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</row>
    <row r="840" spans="1:17" x14ac:dyDescent="0.3">
      <c r="A840" s="12"/>
      <c r="B840" s="12"/>
      <c r="C840" s="12"/>
      <c r="D840" s="12"/>
      <c r="E840" s="9"/>
      <c r="F840" s="9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</row>
  </sheetData>
  <autoFilter ref="A1:Q502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FINAL AOP OCT23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2024-01-29T14:09:17Z</dcterms:created>
  <dcterms:modified xsi:type="dcterms:W3CDTF">2024-02-28T13:59:43Z</dcterms:modified>
</cp:coreProperties>
</file>