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METAL Working\CSJ -CSPL METAL Working\8 Franchisee Metal 01-09 to 11-09\"/>
    </mc:Choice>
  </mc:AlternateContent>
  <bookViews>
    <workbookView xWindow="0" yWindow="0" windowWidth="23040" windowHeight="9264"/>
  </bookViews>
  <sheets>
    <sheet name="Gold-Fran" sheetId="1" r:id="rId1"/>
    <sheet name="Silver-Fran" sheetId="3" r:id="rId2"/>
  </sheets>
  <externalReferences>
    <externalReference r:id="rId3"/>
    <externalReference r:id="rId4"/>
    <externalReference r:id="rId5"/>
  </externalReferences>
  <definedNames>
    <definedName name="_xlnm._FilterDatabase" localSheetId="0" hidden="1">'Gold-Fran'!$A$9:$R$821</definedName>
    <definedName name="_xlnm._FilterDatabase" localSheetId="1" hidden="1">'Silver-Fran'!$A$9:$T$693</definedName>
    <definedName name="JR_PAGE_ANCHOR_0_1" localSheetId="0">[2]TransactionDetailsOfFranchisee!$A$1</definedName>
    <definedName name="JR_PAGE_ANCHOR_0_1">[3]TransactionDetailsOfFranchisee!$A$1</definedName>
    <definedName name="JR_PAGE_ANCHOR_1_1" localSheetId="0">'Gold-Fran'!$A$1</definedName>
    <definedName name="JR_PAGE_ANCHOR_1_1">'Silver-Fran'!$A$1</definedName>
    <definedName name="JR_PAGE_ANCHOR_2_1" localSheetId="0">[2]FranchiseePendingOrder!$A$1</definedName>
    <definedName name="JR_PAGE_ANCHOR_2_1">[3]FranchiseePendingOrder!$A$1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" i="3" l="1"/>
  <c r="K8" i="3"/>
  <c r="P10" i="3"/>
  <c r="Q10" i="3"/>
  <c r="R10" i="3" s="1"/>
  <c r="S10" i="3"/>
  <c r="T10" i="3"/>
  <c r="P11" i="3"/>
  <c r="S11" i="3" s="1"/>
  <c r="Q11" i="3"/>
  <c r="R11" i="3" s="1"/>
  <c r="T11" i="3"/>
  <c r="P12" i="3"/>
  <c r="S12" i="3" s="1"/>
  <c r="Q12" i="3"/>
  <c r="R12" i="3" s="1"/>
  <c r="T12" i="3"/>
  <c r="P13" i="3"/>
  <c r="Q13" i="3"/>
  <c r="R13" i="3" s="1"/>
  <c r="S13" i="3"/>
  <c r="T13" i="3"/>
  <c r="P14" i="3"/>
  <c r="Q14" i="3"/>
  <c r="R14" i="3" s="1"/>
  <c r="S14" i="3"/>
  <c r="T14" i="3"/>
  <c r="P15" i="3"/>
  <c r="S15" i="3" s="1"/>
  <c r="Q15" i="3"/>
  <c r="R15" i="3" s="1"/>
  <c r="T15" i="3"/>
  <c r="P16" i="3"/>
  <c r="S16" i="3" s="1"/>
  <c r="Q16" i="3"/>
  <c r="R16" i="3" s="1"/>
  <c r="T16" i="3"/>
  <c r="P17" i="3"/>
  <c r="S17" i="3" s="1"/>
  <c r="Q17" i="3"/>
  <c r="R17" i="3" s="1"/>
  <c r="T17" i="3"/>
  <c r="P18" i="3"/>
  <c r="S18" i="3" s="1"/>
  <c r="Q18" i="3"/>
  <c r="R18" i="3" s="1"/>
  <c r="T18" i="3"/>
  <c r="P19" i="3"/>
  <c r="S19" i="3" s="1"/>
  <c r="Q19" i="3"/>
  <c r="R19" i="3" s="1"/>
  <c r="T19" i="3"/>
  <c r="P20" i="3"/>
  <c r="S20" i="3" s="1"/>
  <c r="Q20" i="3"/>
  <c r="R20" i="3" s="1"/>
  <c r="T20" i="3"/>
  <c r="P21" i="3"/>
  <c r="S21" i="3" s="1"/>
  <c r="Q21" i="3"/>
  <c r="R21" i="3" s="1"/>
  <c r="T21" i="3"/>
  <c r="P22" i="3"/>
  <c r="Q22" i="3"/>
  <c r="R22" i="3" s="1"/>
  <c r="S22" i="3"/>
  <c r="T22" i="3"/>
  <c r="P23" i="3"/>
  <c r="S23" i="3" s="1"/>
  <c r="Q23" i="3"/>
  <c r="R23" i="3" s="1"/>
  <c r="T23" i="3"/>
  <c r="P24" i="3"/>
  <c r="S24" i="3" s="1"/>
  <c r="Q24" i="3"/>
  <c r="R24" i="3" s="1"/>
  <c r="T24" i="3"/>
  <c r="P25" i="3"/>
  <c r="S25" i="3" s="1"/>
  <c r="Q25" i="3"/>
  <c r="R25" i="3" s="1"/>
  <c r="T25" i="3"/>
  <c r="P26" i="3"/>
  <c r="Q26" i="3"/>
  <c r="R26" i="3" s="1"/>
  <c r="S26" i="3"/>
  <c r="T26" i="3"/>
  <c r="P27" i="3"/>
  <c r="S27" i="3" s="1"/>
  <c r="Q27" i="3"/>
  <c r="R27" i="3" s="1"/>
  <c r="T27" i="3"/>
  <c r="P28" i="3"/>
  <c r="S28" i="3" s="1"/>
  <c r="Q28" i="3"/>
  <c r="R28" i="3" s="1"/>
  <c r="T28" i="3"/>
  <c r="P29" i="3"/>
  <c r="S29" i="3" s="1"/>
  <c r="Q29" i="3"/>
  <c r="R29" i="3" s="1"/>
  <c r="T29" i="3"/>
  <c r="P30" i="3"/>
  <c r="S30" i="3" s="1"/>
  <c r="Q30" i="3"/>
  <c r="R30" i="3" s="1"/>
  <c r="T30" i="3"/>
  <c r="P31" i="3"/>
  <c r="Q31" i="3"/>
  <c r="R31" i="3" s="1"/>
  <c r="S31" i="3"/>
  <c r="T31" i="3"/>
  <c r="P32" i="3"/>
  <c r="S32" i="3" s="1"/>
  <c r="Q32" i="3"/>
  <c r="R32" i="3" s="1"/>
  <c r="T32" i="3"/>
  <c r="P33" i="3"/>
  <c r="S33" i="3" s="1"/>
  <c r="Q33" i="3"/>
  <c r="R33" i="3" s="1"/>
  <c r="T33" i="3"/>
  <c r="P34" i="3"/>
  <c r="Q34" i="3"/>
  <c r="R34" i="3" s="1"/>
  <c r="S34" i="3"/>
  <c r="T34" i="3"/>
  <c r="P35" i="3"/>
  <c r="Q35" i="3"/>
  <c r="R35" i="3" s="1"/>
  <c r="S35" i="3"/>
  <c r="T35" i="3"/>
  <c r="P36" i="3"/>
  <c r="S36" i="3" s="1"/>
  <c r="Q36" i="3"/>
  <c r="R36" i="3" s="1"/>
  <c r="T36" i="3"/>
  <c r="P37" i="3"/>
  <c r="S37" i="3" s="1"/>
  <c r="Q37" i="3"/>
  <c r="R37" i="3" s="1"/>
  <c r="T37" i="3"/>
  <c r="P38" i="3"/>
  <c r="S38" i="3" s="1"/>
  <c r="Q38" i="3"/>
  <c r="R38" i="3" s="1"/>
  <c r="T38" i="3"/>
  <c r="P39" i="3"/>
  <c r="Q39" i="3"/>
  <c r="R39" i="3" s="1"/>
  <c r="S39" i="3"/>
  <c r="T39" i="3"/>
  <c r="P40" i="3"/>
  <c r="S40" i="3" s="1"/>
  <c r="Q40" i="3"/>
  <c r="R40" i="3" s="1"/>
  <c r="T40" i="3"/>
  <c r="P41" i="3"/>
  <c r="S41" i="3" s="1"/>
  <c r="Q41" i="3"/>
  <c r="R41" i="3" s="1"/>
  <c r="T41" i="3"/>
  <c r="P42" i="3"/>
  <c r="S42" i="3" s="1"/>
  <c r="Q42" i="3"/>
  <c r="R42" i="3" s="1"/>
  <c r="T42" i="3"/>
  <c r="P43" i="3"/>
  <c r="Q43" i="3"/>
  <c r="R43" i="3" s="1"/>
  <c r="S43" i="3"/>
  <c r="T43" i="3"/>
  <c r="P44" i="3"/>
  <c r="S44" i="3" s="1"/>
  <c r="Q44" i="3"/>
  <c r="R44" i="3" s="1"/>
  <c r="T44" i="3"/>
  <c r="P45" i="3"/>
  <c r="S45" i="3" s="1"/>
  <c r="Q45" i="3"/>
  <c r="R45" i="3" s="1"/>
  <c r="T45" i="3"/>
  <c r="P46" i="3"/>
  <c r="Q46" i="3"/>
  <c r="R46" i="3" s="1"/>
  <c r="S46" i="3"/>
  <c r="T46" i="3"/>
  <c r="P47" i="3"/>
  <c r="S47" i="3" s="1"/>
  <c r="Q47" i="3"/>
  <c r="R47" i="3"/>
  <c r="T47" i="3"/>
  <c r="P48" i="3"/>
  <c r="S48" i="3" s="1"/>
  <c r="Q48" i="3"/>
  <c r="R48" i="3" s="1"/>
  <c r="T48" i="3"/>
  <c r="P49" i="3"/>
  <c r="S49" i="3" s="1"/>
  <c r="Q49" i="3"/>
  <c r="R49" i="3" s="1"/>
  <c r="T49" i="3"/>
  <c r="P50" i="3"/>
  <c r="Q50" i="3"/>
  <c r="R50" i="3" s="1"/>
  <c r="S50" i="3"/>
  <c r="T50" i="3"/>
  <c r="P51" i="3"/>
  <c r="S51" i="3" s="1"/>
  <c r="Q51" i="3"/>
  <c r="R51" i="3"/>
  <c r="T51" i="3"/>
  <c r="P52" i="3"/>
  <c r="S52" i="3" s="1"/>
  <c r="Q52" i="3"/>
  <c r="R52" i="3" s="1"/>
  <c r="T52" i="3"/>
  <c r="P53" i="3"/>
  <c r="S53" i="3" s="1"/>
  <c r="Q53" i="3"/>
  <c r="R53" i="3" s="1"/>
  <c r="T53" i="3"/>
  <c r="P54" i="3"/>
  <c r="Q54" i="3"/>
  <c r="R54" i="3" s="1"/>
  <c r="S54" i="3"/>
  <c r="T54" i="3"/>
  <c r="P55" i="3"/>
  <c r="S55" i="3" s="1"/>
  <c r="Q55" i="3"/>
  <c r="R55" i="3"/>
  <c r="T55" i="3"/>
  <c r="P56" i="3"/>
  <c r="S56" i="3" s="1"/>
  <c r="Q56" i="3"/>
  <c r="R56" i="3" s="1"/>
  <c r="T56" i="3"/>
  <c r="P57" i="3"/>
  <c r="Q57" i="3"/>
  <c r="R57" i="3" s="1"/>
  <c r="S57" i="3"/>
  <c r="T57" i="3"/>
  <c r="P58" i="3"/>
  <c r="S58" i="3" s="1"/>
  <c r="Q58" i="3"/>
  <c r="R58" i="3"/>
  <c r="T58" i="3"/>
  <c r="P59" i="3"/>
  <c r="Q59" i="3"/>
  <c r="R59" i="3" s="1"/>
  <c r="S59" i="3"/>
  <c r="T59" i="3"/>
  <c r="P60" i="3"/>
  <c r="S60" i="3" s="1"/>
  <c r="Q60" i="3"/>
  <c r="R60" i="3" s="1"/>
  <c r="T60" i="3"/>
  <c r="P61" i="3"/>
  <c r="S61" i="3" s="1"/>
  <c r="Q61" i="3"/>
  <c r="R61" i="3" s="1"/>
  <c r="T61" i="3"/>
  <c r="P62" i="3"/>
  <c r="Q62" i="3"/>
  <c r="R62" i="3" s="1"/>
  <c r="S62" i="3"/>
  <c r="T62" i="3"/>
  <c r="P63" i="3"/>
  <c r="S63" i="3" s="1"/>
  <c r="Q63" i="3"/>
  <c r="R63" i="3"/>
  <c r="T63" i="3"/>
  <c r="P64" i="3"/>
  <c r="S64" i="3" s="1"/>
  <c r="Q64" i="3"/>
  <c r="R64" i="3" s="1"/>
  <c r="T64" i="3"/>
  <c r="P65" i="3"/>
  <c r="S65" i="3" s="1"/>
  <c r="Q65" i="3"/>
  <c r="R65" i="3" s="1"/>
  <c r="T65" i="3"/>
  <c r="P66" i="3"/>
  <c r="Q66" i="3"/>
  <c r="R66" i="3" s="1"/>
  <c r="S66" i="3"/>
  <c r="T66" i="3"/>
  <c r="P67" i="3"/>
  <c r="S67" i="3" s="1"/>
  <c r="Q67" i="3"/>
  <c r="R67" i="3"/>
  <c r="T67" i="3"/>
  <c r="P68" i="3"/>
  <c r="S68" i="3" s="1"/>
  <c r="Q68" i="3"/>
  <c r="R68" i="3" s="1"/>
  <c r="T68" i="3"/>
  <c r="P69" i="3"/>
  <c r="Q69" i="3"/>
  <c r="R69" i="3" s="1"/>
  <c r="S69" i="3"/>
  <c r="T69" i="3"/>
  <c r="P70" i="3"/>
  <c r="S70" i="3" s="1"/>
  <c r="Q70" i="3"/>
  <c r="R70" i="3"/>
  <c r="T70" i="3"/>
  <c r="P71" i="3"/>
  <c r="S71" i="3" s="1"/>
  <c r="Q71" i="3"/>
  <c r="R71" i="3" s="1"/>
  <c r="T71" i="3"/>
  <c r="P72" i="3"/>
  <c r="S72" i="3" s="1"/>
  <c r="Q72" i="3"/>
  <c r="R72" i="3" s="1"/>
  <c r="T72" i="3"/>
  <c r="P73" i="3"/>
  <c r="Q73" i="3"/>
  <c r="R73" i="3" s="1"/>
  <c r="S73" i="3"/>
  <c r="T73" i="3"/>
  <c r="P74" i="3"/>
  <c r="S74" i="3" s="1"/>
  <c r="Q74" i="3"/>
  <c r="R74" i="3"/>
  <c r="T74" i="3"/>
  <c r="P75" i="3"/>
  <c r="S75" i="3" s="1"/>
  <c r="Q75" i="3"/>
  <c r="R75" i="3" s="1"/>
  <c r="T75" i="3"/>
  <c r="P76" i="3"/>
  <c r="S76" i="3" s="1"/>
  <c r="Q76" i="3"/>
  <c r="R76" i="3" s="1"/>
  <c r="T76" i="3"/>
  <c r="P77" i="3"/>
  <c r="S77" i="3" s="1"/>
  <c r="Q77" i="3"/>
  <c r="R77" i="3" s="1"/>
  <c r="T77" i="3"/>
  <c r="P78" i="3"/>
  <c r="Q78" i="3"/>
  <c r="R78" i="3" s="1"/>
  <c r="S78" i="3"/>
  <c r="T78" i="3"/>
  <c r="P79" i="3"/>
  <c r="S79" i="3" s="1"/>
  <c r="Q79" i="3"/>
  <c r="R79" i="3"/>
  <c r="T79" i="3"/>
  <c r="P80" i="3"/>
  <c r="S80" i="3" s="1"/>
  <c r="Q80" i="3"/>
  <c r="R80" i="3" s="1"/>
  <c r="T80" i="3"/>
  <c r="P81" i="3"/>
  <c r="S81" i="3" s="1"/>
  <c r="Q81" i="3"/>
  <c r="R81" i="3" s="1"/>
  <c r="T81" i="3"/>
  <c r="P82" i="3"/>
  <c r="Q82" i="3"/>
  <c r="R82" i="3" s="1"/>
  <c r="S82" i="3"/>
  <c r="T82" i="3"/>
  <c r="P83" i="3"/>
  <c r="S83" i="3" s="1"/>
  <c r="Q83" i="3"/>
  <c r="R83" i="3"/>
  <c r="T83" i="3"/>
  <c r="P84" i="3"/>
  <c r="S84" i="3" s="1"/>
  <c r="Q84" i="3"/>
  <c r="R84" i="3" s="1"/>
  <c r="T84" i="3"/>
  <c r="P85" i="3"/>
  <c r="Q85" i="3"/>
  <c r="R85" i="3" s="1"/>
  <c r="S85" i="3"/>
  <c r="T85" i="3"/>
  <c r="P86" i="3"/>
  <c r="S86" i="3" s="1"/>
  <c r="Q86" i="3"/>
  <c r="R86" i="3"/>
  <c r="T86" i="3"/>
  <c r="P87" i="3"/>
  <c r="Q87" i="3"/>
  <c r="R87" i="3" s="1"/>
  <c r="S87" i="3"/>
  <c r="T87" i="3"/>
  <c r="P88" i="3"/>
  <c r="S88" i="3" s="1"/>
  <c r="Q88" i="3"/>
  <c r="R88" i="3" s="1"/>
  <c r="T88" i="3"/>
  <c r="P89" i="3"/>
  <c r="S89" i="3" s="1"/>
  <c r="Q89" i="3"/>
  <c r="R89" i="3" s="1"/>
  <c r="T89" i="3"/>
  <c r="P90" i="3"/>
  <c r="S90" i="3" s="1"/>
  <c r="Q90" i="3"/>
  <c r="R90" i="3" s="1"/>
  <c r="T90" i="3"/>
  <c r="P91" i="3"/>
  <c r="S91" i="3" s="1"/>
  <c r="Q91" i="3"/>
  <c r="R91" i="3" s="1"/>
  <c r="T91" i="3"/>
  <c r="P92" i="3"/>
  <c r="S92" i="3" s="1"/>
  <c r="Q92" i="3"/>
  <c r="R92" i="3" s="1"/>
  <c r="T92" i="3"/>
  <c r="P93" i="3"/>
  <c r="S93" i="3" s="1"/>
  <c r="Q93" i="3"/>
  <c r="R93" i="3" s="1"/>
  <c r="T93" i="3"/>
  <c r="P94" i="3"/>
  <c r="S94" i="3" s="1"/>
  <c r="Q94" i="3"/>
  <c r="R94" i="3"/>
  <c r="T94" i="3"/>
  <c r="P95" i="3"/>
  <c r="S95" i="3" s="1"/>
  <c r="Q95" i="3"/>
  <c r="R95" i="3" s="1"/>
  <c r="T95" i="3"/>
  <c r="P96" i="3"/>
  <c r="S96" i="3" s="1"/>
  <c r="Q96" i="3"/>
  <c r="R96" i="3" s="1"/>
  <c r="T96" i="3"/>
  <c r="P97" i="3"/>
  <c r="S97" i="3" s="1"/>
  <c r="Q97" i="3"/>
  <c r="R97" i="3" s="1"/>
  <c r="T97" i="3"/>
  <c r="P98" i="3"/>
  <c r="S98" i="3" s="1"/>
  <c r="Q98" i="3"/>
  <c r="R98" i="3"/>
  <c r="T98" i="3"/>
  <c r="P99" i="3"/>
  <c r="S99" i="3" s="1"/>
  <c r="Q99" i="3"/>
  <c r="R99" i="3" s="1"/>
  <c r="T99" i="3"/>
  <c r="P100" i="3"/>
  <c r="S100" i="3" s="1"/>
  <c r="Q100" i="3"/>
  <c r="R100" i="3" s="1"/>
  <c r="T100" i="3"/>
  <c r="P101" i="3"/>
  <c r="S101" i="3" s="1"/>
  <c r="Q101" i="3"/>
  <c r="R101" i="3" s="1"/>
  <c r="T101" i="3"/>
  <c r="P102" i="3"/>
  <c r="S102" i="3" s="1"/>
  <c r="Q102" i="3"/>
  <c r="R102" i="3" s="1"/>
  <c r="T102" i="3"/>
  <c r="P103" i="3"/>
  <c r="S103" i="3" s="1"/>
  <c r="Q103" i="3"/>
  <c r="R103" i="3"/>
  <c r="T103" i="3"/>
  <c r="P104" i="3"/>
  <c r="S104" i="3" s="1"/>
  <c r="Q104" i="3"/>
  <c r="R104" i="3" s="1"/>
  <c r="T104" i="3"/>
  <c r="P105" i="3"/>
  <c r="S105" i="3" s="1"/>
  <c r="Q105" i="3"/>
  <c r="R105" i="3" s="1"/>
  <c r="T105" i="3"/>
  <c r="P106" i="3"/>
  <c r="S106" i="3" s="1"/>
  <c r="Q106" i="3"/>
  <c r="R106" i="3"/>
  <c r="T106" i="3"/>
  <c r="P107" i="3"/>
  <c r="Q107" i="3"/>
  <c r="R107" i="3" s="1"/>
  <c r="S107" i="3"/>
  <c r="T107" i="3"/>
  <c r="P108" i="3"/>
  <c r="S108" i="3" s="1"/>
  <c r="Q108" i="3"/>
  <c r="R108" i="3" s="1"/>
  <c r="T108" i="3"/>
  <c r="P109" i="3"/>
  <c r="S109" i="3" s="1"/>
  <c r="Q109" i="3"/>
  <c r="R109" i="3" s="1"/>
  <c r="T109" i="3"/>
  <c r="P110" i="3"/>
  <c r="S110" i="3" s="1"/>
  <c r="Q110" i="3"/>
  <c r="R110" i="3" s="1"/>
  <c r="T110" i="3"/>
  <c r="P111" i="3"/>
  <c r="S111" i="3" s="1"/>
  <c r="Q111" i="3"/>
  <c r="R111" i="3" s="1"/>
  <c r="T111" i="3"/>
  <c r="P112" i="3"/>
  <c r="S112" i="3" s="1"/>
  <c r="Q112" i="3"/>
  <c r="R112" i="3" s="1"/>
  <c r="T112" i="3"/>
  <c r="P113" i="3"/>
  <c r="S113" i="3" s="1"/>
  <c r="Q113" i="3"/>
  <c r="R113" i="3" s="1"/>
  <c r="T113" i="3"/>
  <c r="P114" i="3"/>
  <c r="S114" i="3" s="1"/>
  <c r="Q114" i="3"/>
  <c r="R114" i="3" s="1"/>
  <c r="T114" i="3"/>
  <c r="P115" i="3"/>
  <c r="S115" i="3" s="1"/>
  <c r="Q115" i="3"/>
  <c r="R115" i="3" s="1"/>
  <c r="T115" i="3"/>
  <c r="P116" i="3"/>
  <c r="S116" i="3" s="1"/>
  <c r="Q116" i="3"/>
  <c r="R116" i="3" s="1"/>
  <c r="T116" i="3"/>
  <c r="P117" i="3"/>
  <c r="S117" i="3" s="1"/>
  <c r="Q117" i="3"/>
  <c r="R117" i="3" s="1"/>
  <c r="T117" i="3"/>
  <c r="P118" i="3"/>
  <c r="S118" i="3" s="1"/>
  <c r="Q118" i="3"/>
  <c r="R118" i="3" s="1"/>
  <c r="T118" i="3"/>
  <c r="P119" i="3"/>
  <c r="S119" i="3" s="1"/>
  <c r="Q119" i="3"/>
  <c r="R119" i="3" s="1"/>
  <c r="T119" i="3"/>
  <c r="P120" i="3"/>
  <c r="S120" i="3" s="1"/>
  <c r="Q120" i="3"/>
  <c r="R120" i="3" s="1"/>
  <c r="T120" i="3"/>
  <c r="P121" i="3"/>
  <c r="S121" i="3" s="1"/>
  <c r="Q121" i="3"/>
  <c r="R121" i="3" s="1"/>
  <c r="T121" i="3"/>
  <c r="P122" i="3"/>
  <c r="S122" i="3" s="1"/>
  <c r="Q122" i="3"/>
  <c r="R122" i="3" s="1"/>
  <c r="T122" i="3"/>
  <c r="P123" i="3"/>
  <c r="Q123" i="3"/>
  <c r="R123" i="3" s="1"/>
  <c r="S123" i="3"/>
  <c r="T123" i="3"/>
  <c r="P124" i="3"/>
  <c r="S124" i="3" s="1"/>
  <c r="Q124" i="3"/>
  <c r="R124" i="3" s="1"/>
  <c r="T124" i="3"/>
  <c r="P125" i="3"/>
  <c r="S125" i="3" s="1"/>
  <c r="Q125" i="3"/>
  <c r="R125" i="3" s="1"/>
  <c r="T125" i="3"/>
  <c r="P126" i="3"/>
  <c r="Q126" i="3"/>
  <c r="R126" i="3" s="1"/>
  <c r="S126" i="3"/>
  <c r="T126" i="3"/>
  <c r="P127" i="3"/>
  <c r="Q127" i="3"/>
  <c r="R127" i="3" s="1"/>
  <c r="S127" i="3"/>
  <c r="T127" i="3"/>
  <c r="P128" i="3"/>
  <c r="S128" i="3" s="1"/>
  <c r="Q128" i="3"/>
  <c r="R128" i="3" s="1"/>
  <c r="T128" i="3"/>
  <c r="P129" i="3"/>
  <c r="S129" i="3" s="1"/>
  <c r="Q129" i="3"/>
  <c r="R129" i="3" s="1"/>
  <c r="T129" i="3"/>
  <c r="P130" i="3"/>
  <c r="S130" i="3" s="1"/>
  <c r="Q130" i="3"/>
  <c r="R130" i="3" s="1"/>
  <c r="T130" i="3"/>
  <c r="P131" i="3"/>
  <c r="Q131" i="3"/>
  <c r="R131" i="3" s="1"/>
  <c r="S131" i="3"/>
  <c r="T131" i="3"/>
  <c r="P132" i="3"/>
  <c r="S132" i="3" s="1"/>
  <c r="Q132" i="3"/>
  <c r="R132" i="3" s="1"/>
  <c r="T132" i="3"/>
  <c r="P133" i="3"/>
  <c r="S133" i="3" s="1"/>
  <c r="Q133" i="3"/>
  <c r="R133" i="3" s="1"/>
  <c r="T133" i="3"/>
  <c r="P134" i="3"/>
  <c r="S134" i="3" s="1"/>
  <c r="Q134" i="3"/>
  <c r="R134" i="3" s="1"/>
  <c r="T134" i="3"/>
  <c r="P135" i="3"/>
  <c r="Q135" i="3"/>
  <c r="R135" i="3" s="1"/>
  <c r="S135" i="3"/>
  <c r="T135" i="3"/>
  <c r="P136" i="3"/>
  <c r="S136" i="3" s="1"/>
  <c r="Q136" i="3"/>
  <c r="R136" i="3" s="1"/>
  <c r="T136" i="3"/>
  <c r="P137" i="3"/>
  <c r="S137" i="3" s="1"/>
  <c r="Q137" i="3"/>
  <c r="R137" i="3" s="1"/>
  <c r="T137" i="3"/>
  <c r="P138" i="3"/>
  <c r="Q138" i="3"/>
  <c r="R138" i="3" s="1"/>
  <c r="S138" i="3"/>
  <c r="T138" i="3"/>
  <c r="P139" i="3"/>
  <c r="Q139" i="3"/>
  <c r="R139" i="3" s="1"/>
  <c r="S139" i="3"/>
  <c r="T139" i="3"/>
  <c r="P140" i="3"/>
  <c r="S140" i="3" s="1"/>
  <c r="Q140" i="3"/>
  <c r="R140" i="3" s="1"/>
  <c r="T140" i="3"/>
  <c r="P141" i="3"/>
  <c r="S141" i="3" s="1"/>
  <c r="Q141" i="3"/>
  <c r="R141" i="3" s="1"/>
  <c r="T141" i="3"/>
  <c r="P142" i="3"/>
  <c r="Q142" i="3"/>
  <c r="R142" i="3" s="1"/>
  <c r="S142" i="3"/>
  <c r="T142" i="3"/>
  <c r="P143" i="3"/>
  <c r="Q143" i="3"/>
  <c r="R143" i="3" s="1"/>
  <c r="S143" i="3"/>
  <c r="T143" i="3"/>
  <c r="P144" i="3"/>
  <c r="S144" i="3" s="1"/>
  <c r="Q144" i="3"/>
  <c r="R144" i="3" s="1"/>
  <c r="T144" i="3"/>
  <c r="P145" i="3"/>
  <c r="S145" i="3" s="1"/>
  <c r="Q145" i="3"/>
  <c r="R145" i="3" s="1"/>
  <c r="T145" i="3"/>
  <c r="P146" i="3"/>
  <c r="S146" i="3" s="1"/>
  <c r="Q146" i="3"/>
  <c r="R146" i="3"/>
  <c r="T146" i="3"/>
  <c r="P147" i="3"/>
  <c r="Q147" i="3"/>
  <c r="R147" i="3" s="1"/>
  <c r="S147" i="3"/>
  <c r="T147" i="3"/>
  <c r="P148" i="3"/>
  <c r="S148" i="3" s="1"/>
  <c r="Q148" i="3"/>
  <c r="R148" i="3" s="1"/>
  <c r="T148" i="3"/>
  <c r="P149" i="3"/>
  <c r="S149" i="3" s="1"/>
  <c r="Q149" i="3"/>
  <c r="R149" i="3" s="1"/>
  <c r="T149" i="3"/>
  <c r="P150" i="3"/>
  <c r="S150" i="3" s="1"/>
  <c r="Q150" i="3"/>
  <c r="R150" i="3"/>
  <c r="T150" i="3"/>
  <c r="P151" i="3"/>
  <c r="Q151" i="3"/>
  <c r="R151" i="3" s="1"/>
  <c r="S151" i="3"/>
  <c r="T151" i="3"/>
  <c r="P152" i="3"/>
  <c r="S152" i="3" s="1"/>
  <c r="Q152" i="3"/>
  <c r="R152" i="3" s="1"/>
  <c r="T152" i="3"/>
  <c r="P153" i="3"/>
  <c r="S153" i="3" s="1"/>
  <c r="Q153" i="3"/>
  <c r="R153" i="3" s="1"/>
  <c r="T153" i="3"/>
  <c r="P154" i="3"/>
  <c r="Q154" i="3"/>
  <c r="R154" i="3" s="1"/>
  <c r="S154" i="3"/>
  <c r="T154" i="3"/>
  <c r="P155" i="3"/>
  <c r="Q155" i="3"/>
  <c r="R155" i="3" s="1"/>
  <c r="S155" i="3"/>
  <c r="T155" i="3"/>
  <c r="P156" i="3"/>
  <c r="S156" i="3" s="1"/>
  <c r="Q156" i="3"/>
  <c r="R156" i="3" s="1"/>
  <c r="T156" i="3"/>
  <c r="P157" i="3"/>
  <c r="S157" i="3" s="1"/>
  <c r="Q157" i="3"/>
  <c r="R157" i="3" s="1"/>
  <c r="T157" i="3"/>
  <c r="P158" i="3"/>
  <c r="Q158" i="3"/>
  <c r="R158" i="3" s="1"/>
  <c r="S158" i="3"/>
  <c r="T158" i="3"/>
  <c r="P159" i="3"/>
  <c r="Q159" i="3"/>
  <c r="R159" i="3" s="1"/>
  <c r="S159" i="3"/>
  <c r="T159" i="3"/>
  <c r="P160" i="3"/>
  <c r="S160" i="3" s="1"/>
  <c r="Q160" i="3"/>
  <c r="R160" i="3" s="1"/>
  <c r="T160" i="3"/>
  <c r="P161" i="3"/>
  <c r="S161" i="3" s="1"/>
  <c r="Q161" i="3"/>
  <c r="R161" i="3" s="1"/>
  <c r="T161" i="3"/>
  <c r="P162" i="3"/>
  <c r="S162" i="3" s="1"/>
  <c r="Q162" i="3"/>
  <c r="R162" i="3"/>
  <c r="T162" i="3"/>
  <c r="P163" i="3"/>
  <c r="Q163" i="3"/>
  <c r="R163" i="3" s="1"/>
  <c r="S163" i="3"/>
  <c r="T163" i="3"/>
  <c r="P164" i="3"/>
  <c r="S164" i="3" s="1"/>
  <c r="Q164" i="3"/>
  <c r="R164" i="3" s="1"/>
  <c r="T164" i="3"/>
  <c r="P165" i="3"/>
  <c r="S165" i="3" s="1"/>
  <c r="Q165" i="3"/>
  <c r="R165" i="3" s="1"/>
  <c r="T165" i="3"/>
  <c r="P166" i="3"/>
  <c r="S166" i="3" s="1"/>
  <c r="Q166" i="3"/>
  <c r="R166" i="3"/>
  <c r="T166" i="3"/>
  <c r="P167" i="3"/>
  <c r="S167" i="3" s="1"/>
  <c r="Q167" i="3"/>
  <c r="R167" i="3" s="1"/>
  <c r="T167" i="3"/>
  <c r="P168" i="3"/>
  <c r="S168" i="3" s="1"/>
  <c r="Q168" i="3"/>
  <c r="R168" i="3" s="1"/>
  <c r="T168" i="3"/>
  <c r="P169" i="3"/>
  <c r="S169" i="3" s="1"/>
  <c r="Q169" i="3"/>
  <c r="R169" i="3" s="1"/>
  <c r="T169" i="3"/>
  <c r="P170" i="3"/>
  <c r="S170" i="3" s="1"/>
  <c r="Q170" i="3"/>
  <c r="R170" i="3" s="1"/>
  <c r="T170" i="3"/>
  <c r="P171" i="3"/>
  <c r="S171" i="3" s="1"/>
  <c r="Q171" i="3"/>
  <c r="R171" i="3"/>
  <c r="T171" i="3"/>
  <c r="P172" i="3"/>
  <c r="S172" i="3" s="1"/>
  <c r="Q172" i="3"/>
  <c r="R172" i="3" s="1"/>
  <c r="T172" i="3"/>
  <c r="P173" i="3"/>
  <c r="S173" i="3" s="1"/>
  <c r="Q173" i="3"/>
  <c r="R173" i="3" s="1"/>
  <c r="T173" i="3"/>
  <c r="P174" i="3"/>
  <c r="S174" i="3" s="1"/>
  <c r="Q174" i="3"/>
  <c r="R174" i="3" s="1"/>
  <c r="T174" i="3"/>
  <c r="P175" i="3"/>
  <c r="S175" i="3" s="1"/>
  <c r="Q175" i="3"/>
  <c r="R175" i="3" s="1"/>
  <c r="T175" i="3"/>
  <c r="P176" i="3"/>
  <c r="S176" i="3" s="1"/>
  <c r="Q176" i="3"/>
  <c r="R176" i="3" s="1"/>
  <c r="T176" i="3"/>
  <c r="P177" i="3"/>
  <c r="S177" i="3" s="1"/>
  <c r="Q177" i="3"/>
  <c r="R177" i="3" s="1"/>
  <c r="T177" i="3"/>
  <c r="P178" i="3"/>
  <c r="S178" i="3" s="1"/>
  <c r="Q178" i="3"/>
  <c r="R178" i="3"/>
  <c r="T178" i="3"/>
  <c r="P179" i="3"/>
  <c r="S179" i="3" s="1"/>
  <c r="Q179" i="3"/>
  <c r="R179" i="3" s="1"/>
  <c r="T179" i="3"/>
  <c r="P180" i="3"/>
  <c r="S180" i="3" s="1"/>
  <c r="Q180" i="3"/>
  <c r="R180" i="3" s="1"/>
  <c r="T180" i="3"/>
  <c r="P181" i="3"/>
  <c r="S181" i="3" s="1"/>
  <c r="Q181" i="3"/>
  <c r="R181" i="3"/>
  <c r="T181" i="3"/>
  <c r="P182" i="3"/>
  <c r="Q182" i="3"/>
  <c r="R182" i="3"/>
  <c r="S182" i="3"/>
  <c r="T182" i="3"/>
  <c r="P183" i="3"/>
  <c r="S183" i="3" s="1"/>
  <c r="Q183" i="3"/>
  <c r="R183" i="3" s="1"/>
  <c r="T183" i="3"/>
  <c r="P184" i="3"/>
  <c r="Q184" i="3"/>
  <c r="R184" i="3" s="1"/>
  <c r="S184" i="3"/>
  <c r="T184" i="3"/>
  <c r="P185" i="3"/>
  <c r="Q185" i="3"/>
  <c r="R185" i="3"/>
  <c r="S185" i="3"/>
  <c r="T185" i="3"/>
  <c r="P186" i="3"/>
  <c r="Q186" i="3"/>
  <c r="R186" i="3" s="1"/>
  <c r="S186" i="3"/>
  <c r="T186" i="3"/>
  <c r="P187" i="3"/>
  <c r="S187" i="3" s="1"/>
  <c r="Q187" i="3"/>
  <c r="R187" i="3" s="1"/>
  <c r="T187" i="3"/>
  <c r="P188" i="3"/>
  <c r="S188" i="3" s="1"/>
  <c r="Q188" i="3"/>
  <c r="R188" i="3" s="1"/>
  <c r="T188" i="3"/>
  <c r="P189" i="3"/>
  <c r="S189" i="3" s="1"/>
  <c r="Q189" i="3"/>
  <c r="R189" i="3"/>
  <c r="T189" i="3"/>
  <c r="P190" i="3"/>
  <c r="Q190" i="3"/>
  <c r="R190" i="3" s="1"/>
  <c r="S190" i="3"/>
  <c r="T190" i="3"/>
  <c r="P191" i="3"/>
  <c r="S191" i="3" s="1"/>
  <c r="Q191" i="3"/>
  <c r="R191" i="3" s="1"/>
  <c r="T191" i="3"/>
  <c r="P192" i="3"/>
  <c r="S192" i="3" s="1"/>
  <c r="Q192" i="3"/>
  <c r="R192" i="3" s="1"/>
  <c r="T192" i="3"/>
  <c r="P193" i="3"/>
  <c r="Q193" i="3"/>
  <c r="R193" i="3" s="1"/>
  <c r="S193" i="3"/>
  <c r="T193" i="3"/>
  <c r="P194" i="3"/>
  <c r="S194" i="3" s="1"/>
  <c r="Q194" i="3"/>
  <c r="R194" i="3"/>
  <c r="T194" i="3"/>
  <c r="P195" i="3"/>
  <c r="S195" i="3" s="1"/>
  <c r="Q195" i="3"/>
  <c r="R195" i="3" s="1"/>
  <c r="T195" i="3"/>
  <c r="P196" i="3"/>
  <c r="S196" i="3" s="1"/>
  <c r="Q196" i="3"/>
  <c r="R196" i="3" s="1"/>
  <c r="T196" i="3"/>
  <c r="P197" i="3"/>
  <c r="S197" i="3" s="1"/>
  <c r="Q197" i="3"/>
  <c r="R197" i="3"/>
  <c r="T197" i="3"/>
  <c r="P198" i="3"/>
  <c r="Q198" i="3"/>
  <c r="R198" i="3" s="1"/>
  <c r="S198" i="3"/>
  <c r="T198" i="3"/>
  <c r="P199" i="3"/>
  <c r="S199" i="3" s="1"/>
  <c r="Q199" i="3"/>
  <c r="R199" i="3" s="1"/>
  <c r="T199" i="3"/>
  <c r="P200" i="3"/>
  <c r="Q200" i="3"/>
  <c r="R200" i="3" s="1"/>
  <c r="S200" i="3"/>
  <c r="T200" i="3"/>
  <c r="P201" i="3"/>
  <c r="Q201" i="3"/>
  <c r="R201" i="3" s="1"/>
  <c r="S201" i="3"/>
  <c r="T201" i="3"/>
  <c r="P202" i="3"/>
  <c r="S202" i="3" s="1"/>
  <c r="Q202" i="3"/>
  <c r="R202" i="3" s="1"/>
  <c r="T202" i="3"/>
  <c r="P203" i="3"/>
  <c r="S203" i="3" s="1"/>
  <c r="Q203" i="3"/>
  <c r="R203" i="3" s="1"/>
  <c r="T203" i="3"/>
  <c r="P204" i="3"/>
  <c r="S204" i="3" s="1"/>
  <c r="Q204" i="3"/>
  <c r="R204" i="3"/>
  <c r="T204" i="3"/>
  <c r="P205" i="3"/>
  <c r="Q205" i="3"/>
  <c r="R205" i="3" s="1"/>
  <c r="S205" i="3"/>
  <c r="T205" i="3"/>
  <c r="P206" i="3"/>
  <c r="S206" i="3" s="1"/>
  <c r="Q206" i="3"/>
  <c r="R206" i="3" s="1"/>
  <c r="T206" i="3"/>
  <c r="P207" i="3"/>
  <c r="S207" i="3" s="1"/>
  <c r="Q207" i="3"/>
  <c r="R207" i="3" s="1"/>
  <c r="T207" i="3"/>
  <c r="P208" i="3"/>
  <c r="S208" i="3" s="1"/>
  <c r="Q208" i="3"/>
  <c r="R208" i="3"/>
  <c r="T208" i="3"/>
  <c r="P209" i="3"/>
  <c r="S209" i="3" s="1"/>
  <c r="Q209" i="3"/>
  <c r="R209" i="3"/>
  <c r="T209" i="3"/>
  <c r="P210" i="3"/>
  <c r="S210" i="3" s="1"/>
  <c r="Q210" i="3"/>
  <c r="R210" i="3" s="1"/>
  <c r="T210" i="3"/>
  <c r="P211" i="3"/>
  <c r="S211" i="3" s="1"/>
  <c r="Q211" i="3"/>
  <c r="R211" i="3" s="1"/>
  <c r="T211" i="3"/>
  <c r="P212" i="3"/>
  <c r="S212" i="3" s="1"/>
  <c r="Q212" i="3"/>
  <c r="R212" i="3"/>
  <c r="T212" i="3"/>
  <c r="P213" i="3"/>
  <c r="S213" i="3" s="1"/>
  <c r="Q213" i="3"/>
  <c r="R213" i="3"/>
  <c r="T213" i="3"/>
  <c r="P214" i="3"/>
  <c r="S214" i="3" s="1"/>
  <c r="Q214" i="3"/>
  <c r="R214" i="3" s="1"/>
  <c r="T214" i="3"/>
  <c r="P215" i="3"/>
  <c r="S215" i="3" s="1"/>
  <c r="Q215" i="3"/>
  <c r="R215" i="3" s="1"/>
  <c r="T215" i="3"/>
  <c r="P216" i="3"/>
  <c r="S216" i="3" s="1"/>
  <c r="Q216" i="3"/>
  <c r="R216" i="3"/>
  <c r="T216" i="3"/>
  <c r="P217" i="3"/>
  <c r="Q217" i="3"/>
  <c r="R217" i="3" s="1"/>
  <c r="S217" i="3"/>
  <c r="T217" i="3"/>
  <c r="P218" i="3"/>
  <c r="S218" i="3" s="1"/>
  <c r="Q218" i="3"/>
  <c r="R218" i="3" s="1"/>
  <c r="T218" i="3"/>
  <c r="P219" i="3"/>
  <c r="S219" i="3" s="1"/>
  <c r="Q219" i="3"/>
  <c r="R219" i="3" s="1"/>
  <c r="T219" i="3"/>
  <c r="P220" i="3"/>
  <c r="S220" i="3" s="1"/>
  <c r="Q220" i="3"/>
  <c r="R220" i="3"/>
  <c r="T220" i="3"/>
  <c r="P221" i="3"/>
  <c r="Q221" i="3"/>
  <c r="R221" i="3" s="1"/>
  <c r="S221" i="3"/>
  <c r="T221" i="3"/>
  <c r="P222" i="3"/>
  <c r="S222" i="3" s="1"/>
  <c r="Q222" i="3"/>
  <c r="R222" i="3" s="1"/>
  <c r="T222" i="3"/>
  <c r="P223" i="3"/>
  <c r="S223" i="3" s="1"/>
  <c r="Q223" i="3"/>
  <c r="R223" i="3" s="1"/>
  <c r="T223" i="3"/>
  <c r="P224" i="3"/>
  <c r="S224" i="3" s="1"/>
  <c r="Q224" i="3"/>
  <c r="R224" i="3"/>
  <c r="T224" i="3"/>
  <c r="P225" i="3"/>
  <c r="S225" i="3" s="1"/>
  <c r="Q225" i="3"/>
  <c r="R225" i="3"/>
  <c r="T225" i="3"/>
  <c r="P226" i="3"/>
  <c r="S226" i="3" s="1"/>
  <c r="Q226" i="3"/>
  <c r="R226" i="3" s="1"/>
  <c r="T226" i="3"/>
  <c r="P227" i="3"/>
  <c r="S227" i="3" s="1"/>
  <c r="Q227" i="3"/>
  <c r="R227" i="3" s="1"/>
  <c r="T227" i="3"/>
  <c r="P228" i="3"/>
  <c r="S228" i="3" s="1"/>
  <c r="Q228" i="3"/>
  <c r="R228" i="3" s="1"/>
  <c r="T228" i="3"/>
  <c r="P229" i="3"/>
  <c r="S229" i="3" s="1"/>
  <c r="Q229" i="3"/>
  <c r="R229" i="3" s="1"/>
  <c r="T229" i="3"/>
  <c r="P230" i="3"/>
  <c r="S230" i="3" s="1"/>
  <c r="Q230" i="3"/>
  <c r="R230" i="3" s="1"/>
  <c r="T230" i="3"/>
  <c r="P231" i="3"/>
  <c r="S231" i="3" s="1"/>
  <c r="Q231" i="3"/>
  <c r="R231" i="3" s="1"/>
  <c r="T231" i="3"/>
  <c r="P232" i="3"/>
  <c r="S232" i="3" s="1"/>
  <c r="Q232" i="3"/>
  <c r="R232" i="3" s="1"/>
  <c r="T232" i="3"/>
  <c r="P233" i="3"/>
  <c r="Q233" i="3"/>
  <c r="R233" i="3" s="1"/>
  <c r="S233" i="3"/>
  <c r="T233" i="3"/>
  <c r="P234" i="3"/>
  <c r="S234" i="3" s="1"/>
  <c r="Q234" i="3"/>
  <c r="R234" i="3" s="1"/>
  <c r="T234" i="3"/>
  <c r="P235" i="3"/>
  <c r="S235" i="3" s="1"/>
  <c r="Q235" i="3"/>
  <c r="R235" i="3" s="1"/>
  <c r="T235" i="3"/>
  <c r="P236" i="3"/>
  <c r="S236" i="3" s="1"/>
  <c r="Q236" i="3"/>
  <c r="R236" i="3" s="1"/>
  <c r="T236" i="3"/>
  <c r="P237" i="3"/>
  <c r="Q237" i="3"/>
  <c r="R237" i="3" s="1"/>
  <c r="S237" i="3"/>
  <c r="T237" i="3"/>
  <c r="P238" i="3"/>
  <c r="S238" i="3" s="1"/>
  <c r="Q238" i="3"/>
  <c r="R238" i="3" s="1"/>
  <c r="T238" i="3"/>
  <c r="P239" i="3"/>
  <c r="S239" i="3" s="1"/>
  <c r="Q239" i="3"/>
  <c r="R239" i="3" s="1"/>
  <c r="T239" i="3"/>
  <c r="P240" i="3"/>
  <c r="S240" i="3" s="1"/>
  <c r="Q240" i="3"/>
  <c r="R240" i="3" s="1"/>
  <c r="T240" i="3"/>
  <c r="P241" i="3"/>
  <c r="S241" i="3" s="1"/>
  <c r="Q241" i="3"/>
  <c r="R241" i="3" s="1"/>
  <c r="T241" i="3"/>
  <c r="P242" i="3"/>
  <c r="S242" i="3" s="1"/>
  <c r="Q242" i="3"/>
  <c r="R242" i="3" s="1"/>
  <c r="T242" i="3"/>
  <c r="P243" i="3"/>
  <c r="S243" i="3" s="1"/>
  <c r="Q243" i="3"/>
  <c r="R243" i="3" s="1"/>
  <c r="T243" i="3"/>
  <c r="P244" i="3"/>
  <c r="S244" i="3" s="1"/>
  <c r="Q244" i="3"/>
  <c r="R244" i="3"/>
  <c r="T244" i="3"/>
  <c r="P245" i="3"/>
  <c r="S245" i="3" s="1"/>
  <c r="Q245" i="3"/>
  <c r="R245" i="3" s="1"/>
  <c r="T245" i="3"/>
  <c r="P246" i="3"/>
  <c r="S246" i="3" s="1"/>
  <c r="Q246" i="3"/>
  <c r="R246" i="3" s="1"/>
  <c r="T246" i="3"/>
  <c r="P247" i="3"/>
  <c r="S247" i="3" s="1"/>
  <c r="Q247" i="3"/>
  <c r="R247" i="3" s="1"/>
  <c r="T247" i="3"/>
  <c r="P248" i="3"/>
  <c r="S248" i="3" s="1"/>
  <c r="Q248" i="3"/>
  <c r="R248" i="3" s="1"/>
  <c r="T248" i="3"/>
  <c r="P249" i="3"/>
  <c r="S249" i="3" s="1"/>
  <c r="Q249" i="3"/>
  <c r="R249" i="3" s="1"/>
  <c r="T249" i="3"/>
  <c r="P250" i="3"/>
  <c r="S250" i="3" s="1"/>
  <c r="Q250" i="3"/>
  <c r="R250" i="3" s="1"/>
  <c r="T250" i="3"/>
  <c r="P251" i="3"/>
  <c r="S251" i="3" s="1"/>
  <c r="Q251" i="3"/>
  <c r="R251" i="3" s="1"/>
  <c r="T251" i="3"/>
  <c r="P252" i="3"/>
  <c r="S252" i="3" s="1"/>
  <c r="Q252" i="3"/>
  <c r="R252" i="3"/>
  <c r="T252" i="3"/>
  <c r="P253" i="3"/>
  <c r="Q253" i="3"/>
  <c r="R253" i="3" s="1"/>
  <c r="S253" i="3"/>
  <c r="T253" i="3"/>
  <c r="P254" i="3"/>
  <c r="S254" i="3" s="1"/>
  <c r="Q254" i="3"/>
  <c r="R254" i="3" s="1"/>
  <c r="T254" i="3"/>
  <c r="P255" i="3"/>
  <c r="S255" i="3" s="1"/>
  <c r="Q255" i="3"/>
  <c r="R255" i="3" s="1"/>
  <c r="T255" i="3"/>
  <c r="P256" i="3"/>
  <c r="S256" i="3" s="1"/>
  <c r="Q256" i="3"/>
  <c r="R256" i="3" s="1"/>
  <c r="T256" i="3"/>
  <c r="P257" i="3"/>
  <c r="S257" i="3" s="1"/>
  <c r="Q257" i="3"/>
  <c r="R257" i="3" s="1"/>
  <c r="T257" i="3"/>
  <c r="P258" i="3"/>
  <c r="S258" i="3" s="1"/>
  <c r="Q258" i="3"/>
  <c r="R258" i="3" s="1"/>
  <c r="T258" i="3"/>
  <c r="P259" i="3"/>
  <c r="S259" i="3" s="1"/>
  <c r="Q259" i="3"/>
  <c r="R259" i="3" s="1"/>
  <c r="T259" i="3"/>
  <c r="P260" i="3"/>
  <c r="S260" i="3" s="1"/>
  <c r="Q260" i="3"/>
  <c r="R260" i="3"/>
  <c r="T260" i="3"/>
  <c r="P261" i="3"/>
  <c r="S261" i="3" s="1"/>
  <c r="Q261" i="3"/>
  <c r="R261" i="3"/>
  <c r="T261" i="3"/>
  <c r="P262" i="3"/>
  <c r="S262" i="3" s="1"/>
  <c r="Q262" i="3"/>
  <c r="R262" i="3" s="1"/>
  <c r="T262" i="3"/>
  <c r="P263" i="3"/>
  <c r="S263" i="3" s="1"/>
  <c r="Q263" i="3"/>
  <c r="R263" i="3" s="1"/>
  <c r="T263" i="3"/>
  <c r="P264" i="3"/>
  <c r="S264" i="3" s="1"/>
  <c r="Q264" i="3"/>
  <c r="R264" i="3" s="1"/>
  <c r="T264" i="3"/>
  <c r="P265" i="3"/>
  <c r="S265" i="3" s="1"/>
  <c r="Q265" i="3"/>
  <c r="R265" i="3" s="1"/>
  <c r="T265" i="3"/>
  <c r="P266" i="3"/>
  <c r="S266" i="3" s="1"/>
  <c r="Q266" i="3"/>
  <c r="R266" i="3" s="1"/>
  <c r="T266" i="3"/>
  <c r="P267" i="3"/>
  <c r="S267" i="3" s="1"/>
  <c r="Q267" i="3"/>
  <c r="R267" i="3" s="1"/>
  <c r="T267" i="3"/>
  <c r="P268" i="3"/>
  <c r="S268" i="3" s="1"/>
  <c r="Q268" i="3"/>
  <c r="R268" i="3"/>
  <c r="T268" i="3"/>
  <c r="P269" i="3"/>
  <c r="Q269" i="3"/>
  <c r="R269" i="3" s="1"/>
  <c r="S269" i="3"/>
  <c r="T269" i="3"/>
  <c r="P270" i="3"/>
  <c r="S270" i="3" s="1"/>
  <c r="Q270" i="3"/>
  <c r="R270" i="3" s="1"/>
  <c r="T270" i="3"/>
  <c r="P271" i="3"/>
  <c r="S271" i="3" s="1"/>
  <c r="Q271" i="3"/>
  <c r="R271" i="3" s="1"/>
  <c r="T271" i="3"/>
  <c r="P272" i="3"/>
  <c r="S272" i="3" s="1"/>
  <c r="Q272" i="3"/>
  <c r="R272" i="3" s="1"/>
  <c r="T272" i="3"/>
  <c r="P273" i="3"/>
  <c r="S273" i="3" s="1"/>
  <c r="Q273" i="3"/>
  <c r="R273" i="3" s="1"/>
  <c r="T273" i="3"/>
  <c r="P274" i="3"/>
  <c r="S274" i="3" s="1"/>
  <c r="Q274" i="3"/>
  <c r="R274" i="3" s="1"/>
  <c r="T274" i="3"/>
  <c r="P275" i="3"/>
  <c r="S275" i="3" s="1"/>
  <c r="Q275" i="3"/>
  <c r="R275" i="3" s="1"/>
  <c r="T275" i="3"/>
  <c r="P276" i="3"/>
  <c r="S276" i="3" s="1"/>
  <c r="Q276" i="3"/>
  <c r="R276" i="3"/>
  <c r="T276" i="3"/>
  <c r="P277" i="3"/>
  <c r="S277" i="3" s="1"/>
  <c r="Q277" i="3"/>
  <c r="R277" i="3"/>
  <c r="T277" i="3"/>
  <c r="P278" i="3"/>
  <c r="S278" i="3" s="1"/>
  <c r="Q278" i="3"/>
  <c r="R278" i="3" s="1"/>
  <c r="T278" i="3"/>
  <c r="P279" i="3"/>
  <c r="S279" i="3" s="1"/>
  <c r="Q279" i="3"/>
  <c r="R279" i="3" s="1"/>
  <c r="T279" i="3"/>
  <c r="P280" i="3"/>
  <c r="S280" i="3" s="1"/>
  <c r="Q280" i="3"/>
  <c r="R280" i="3" s="1"/>
  <c r="T280" i="3"/>
  <c r="P281" i="3"/>
  <c r="S281" i="3" s="1"/>
  <c r="Q281" i="3"/>
  <c r="R281" i="3" s="1"/>
  <c r="T281" i="3"/>
  <c r="P282" i="3"/>
  <c r="S282" i="3" s="1"/>
  <c r="Q282" i="3"/>
  <c r="R282" i="3" s="1"/>
  <c r="T282" i="3"/>
  <c r="P283" i="3"/>
  <c r="S283" i="3" s="1"/>
  <c r="Q283" i="3"/>
  <c r="R283" i="3" s="1"/>
  <c r="T283" i="3"/>
  <c r="P284" i="3"/>
  <c r="S284" i="3" s="1"/>
  <c r="Q284" i="3"/>
  <c r="R284" i="3"/>
  <c r="T284" i="3"/>
  <c r="P285" i="3"/>
  <c r="Q285" i="3"/>
  <c r="R285" i="3" s="1"/>
  <c r="S285" i="3"/>
  <c r="T285" i="3"/>
  <c r="P286" i="3"/>
  <c r="S286" i="3" s="1"/>
  <c r="Q286" i="3"/>
  <c r="R286" i="3" s="1"/>
  <c r="T286" i="3"/>
  <c r="P287" i="3"/>
  <c r="S287" i="3" s="1"/>
  <c r="Q287" i="3"/>
  <c r="R287" i="3" s="1"/>
  <c r="T287" i="3"/>
  <c r="P288" i="3"/>
  <c r="S288" i="3" s="1"/>
  <c r="Q288" i="3"/>
  <c r="R288" i="3" s="1"/>
  <c r="T288" i="3"/>
  <c r="P289" i="3"/>
  <c r="S289" i="3" s="1"/>
  <c r="Q289" i="3"/>
  <c r="R289" i="3" s="1"/>
  <c r="T289" i="3"/>
  <c r="P290" i="3"/>
  <c r="S290" i="3" s="1"/>
  <c r="Q290" i="3"/>
  <c r="R290" i="3" s="1"/>
  <c r="T290" i="3"/>
  <c r="P291" i="3"/>
  <c r="S291" i="3" s="1"/>
  <c r="Q291" i="3"/>
  <c r="R291" i="3" s="1"/>
  <c r="T291" i="3"/>
  <c r="P292" i="3"/>
  <c r="S292" i="3" s="1"/>
  <c r="Q292" i="3"/>
  <c r="R292" i="3"/>
  <c r="T292" i="3"/>
  <c r="P293" i="3"/>
  <c r="S293" i="3" s="1"/>
  <c r="Q293" i="3"/>
  <c r="R293" i="3"/>
  <c r="T293" i="3"/>
  <c r="P294" i="3"/>
  <c r="S294" i="3" s="1"/>
  <c r="Q294" i="3"/>
  <c r="R294" i="3" s="1"/>
  <c r="T294" i="3"/>
  <c r="P295" i="3"/>
  <c r="S295" i="3" s="1"/>
  <c r="Q295" i="3"/>
  <c r="R295" i="3" s="1"/>
  <c r="T295" i="3"/>
  <c r="P296" i="3"/>
  <c r="S296" i="3" s="1"/>
  <c r="Q296" i="3"/>
  <c r="R296" i="3" s="1"/>
  <c r="T296" i="3"/>
  <c r="P297" i="3"/>
  <c r="S297" i="3" s="1"/>
  <c r="Q297" i="3"/>
  <c r="R297" i="3" s="1"/>
  <c r="T297" i="3"/>
  <c r="P298" i="3"/>
  <c r="S298" i="3" s="1"/>
  <c r="Q298" i="3"/>
  <c r="R298" i="3" s="1"/>
  <c r="T298" i="3"/>
  <c r="P299" i="3"/>
  <c r="S299" i="3" s="1"/>
  <c r="Q299" i="3"/>
  <c r="R299" i="3" s="1"/>
  <c r="T299" i="3"/>
  <c r="P300" i="3"/>
  <c r="S300" i="3" s="1"/>
  <c r="Q300" i="3"/>
  <c r="R300" i="3"/>
  <c r="T300" i="3"/>
  <c r="P301" i="3"/>
  <c r="Q301" i="3"/>
  <c r="R301" i="3" s="1"/>
  <c r="S301" i="3"/>
  <c r="T301" i="3"/>
  <c r="P302" i="3"/>
  <c r="S302" i="3" s="1"/>
  <c r="Q302" i="3"/>
  <c r="R302" i="3"/>
  <c r="T302" i="3"/>
  <c r="P303" i="3"/>
  <c r="Q303" i="3"/>
  <c r="R303" i="3" s="1"/>
  <c r="S303" i="3"/>
  <c r="T303" i="3"/>
  <c r="P304" i="3"/>
  <c r="S304" i="3" s="1"/>
  <c r="Q304" i="3"/>
  <c r="R304" i="3"/>
  <c r="T304" i="3"/>
  <c r="P305" i="3"/>
  <c r="Q305" i="3"/>
  <c r="R305" i="3" s="1"/>
  <c r="S305" i="3"/>
  <c r="T305" i="3"/>
  <c r="P306" i="3"/>
  <c r="S306" i="3" s="1"/>
  <c r="Q306" i="3"/>
  <c r="R306" i="3" s="1"/>
  <c r="T306" i="3"/>
  <c r="P307" i="3"/>
  <c r="S307" i="3" s="1"/>
  <c r="Q307" i="3"/>
  <c r="R307" i="3" s="1"/>
  <c r="T307" i="3"/>
  <c r="P308" i="3"/>
  <c r="S308" i="3" s="1"/>
  <c r="Q308" i="3"/>
  <c r="R308" i="3"/>
  <c r="T308" i="3"/>
  <c r="P309" i="3"/>
  <c r="S309" i="3" s="1"/>
  <c r="Q309" i="3"/>
  <c r="R309" i="3" s="1"/>
  <c r="T309" i="3"/>
  <c r="P310" i="3"/>
  <c r="S310" i="3" s="1"/>
  <c r="Q310" i="3"/>
  <c r="R310" i="3"/>
  <c r="T310" i="3"/>
  <c r="P311" i="3"/>
  <c r="S311" i="3" s="1"/>
  <c r="Q311" i="3"/>
  <c r="R311" i="3" s="1"/>
  <c r="T311" i="3"/>
  <c r="P312" i="3"/>
  <c r="S312" i="3" s="1"/>
  <c r="Q312" i="3"/>
  <c r="R312" i="3"/>
  <c r="T312" i="3"/>
  <c r="P313" i="3"/>
  <c r="Q313" i="3"/>
  <c r="R313" i="3" s="1"/>
  <c r="S313" i="3"/>
  <c r="T313" i="3"/>
  <c r="P314" i="3"/>
  <c r="S314" i="3" s="1"/>
  <c r="Q314" i="3"/>
  <c r="R314" i="3" s="1"/>
  <c r="T314" i="3"/>
  <c r="P315" i="3"/>
  <c r="S315" i="3" s="1"/>
  <c r="Q315" i="3"/>
  <c r="R315" i="3" s="1"/>
  <c r="T315" i="3"/>
  <c r="P316" i="3"/>
  <c r="S316" i="3" s="1"/>
  <c r="Q316" i="3"/>
  <c r="R316" i="3" s="1"/>
  <c r="T316" i="3"/>
  <c r="P317" i="3"/>
  <c r="S317" i="3" s="1"/>
  <c r="Q317" i="3"/>
  <c r="R317" i="3" s="1"/>
  <c r="T317" i="3"/>
  <c r="P318" i="3"/>
  <c r="Q318" i="3"/>
  <c r="R318" i="3"/>
  <c r="S318" i="3"/>
  <c r="T318" i="3"/>
  <c r="P319" i="3"/>
  <c r="S319" i="3" s="1"/>
  <c r="Q319" i="3"/>
  <c r="R319" i="3" s="1"/>
  <c r="T319" i="3"/>
  <c r="P320" i="3"/>
  <c r="S320" i="3" s="1"/>
  <c r="Q320" i="3"/>
  <c r="R320" i="3" s="1"/>
  <c r="T320" i="3"/>
  <c r="P321" i="3"/>
  <c r="S321" i="3" s="1"/>
  <c r="Q321" i="3"/>
  <c r="R321" i="3" s="1"/>
  <c r="T321" i="3"/>
  <c r="P322" i="3"/>
  <c r="Q322" i="3"/>
  <c r="R322" i="3"/>
  <c r="S322" i="3"/>
  <c r="T322" i="3"/>
  <c r="P323" i="3"/>
  <c r="S323" i="3" s="1"/>
  <c r="Q323" i="3"/>
  <c r="R323" i="3" s="1"/>
  <c r="T323" i="3"/>
  <c r="P324" i="3"/>
  <c r="S324" i="3" s="1"/>
  <c r="Q324" i="3"/>
  <c r="R324" i="3" s="1"/>
  <c r="T324" i="3"/>
  <c r="P325" i="3"/>
  <c r="S325" i="3" s="1"/>
  <c r="Q325" i="3"/>
  <c r="R325" i="3" s="1"/>
  <c r="T325" i="3"/>
  <c r="P326" i="3"/>
  <c r="Q326" i="3"/>
  <c r="R326" i="3"/>
  <c r="S326" i="3"/>
  <c r="T326" i="3"/>
  <c r="P327" i="3"/>
  <c r="S327" i="3" s="1"/>
  <c r="Q327" i="3"/>
  <c r="R327" i="3" s="1"/>
  <c r="T327" i="3"/>
  <c r="Q328" i="3"/>
  <c r="R328" i="3" s="1"/>
  <c r="S328" i="3"/>
  <c r="T328" i="3"/>
  <c r="P329" i="3"/>
  <c r="S329" i="3" s="1"/>
  <c r="Q329" i="3"/>
  <c r="R329" i="3" s="1"/>
  <c r="T329" i="3"/>
  <c r="P330" i="3"/>
  <c r="S330" i="3" s="1"/>
  <c r="Q330" i="3"/>
  <c r="R330" i="3" s="1"/>
  <c r="T330" i="3"/>
  <c r="P331" i="3"/>
  <c r="Q331" i="3"/>
  <c r="R331" i="3"/>
  <c r="S331" i="3"/>
  <c r="T331" i="3"/>
  <c r="P332" i="3"/>
  <c r="S332" i="3" s="1"/>
  <c r="Q332" i="3"/>
  <c r="R332" i="3" s="1"/>
  <c r="T332" i="3"/>
  <c r="P333" i="3"/>
  <c r="S333" i="3" s="1"/>
  <c r="Q333" i="3"/>
  <c r="R333" i="3" s="1"/>
  <c r="T333" i="3"/>
  <c r="P334" i="3"/>
  <c r="S334" i="3" s="1"/>
  <c r="Q334" i="3"/>
  <c r="R334" i="3" s="1"/>
  <c r="T334" i="3"/>
  <c r="P335" i="3"/>
  <c r="Q335" i="3"/>
  <c r="R335" i="3"/>
  <c r="S335" i="3"/>
  <c r="T335" i="3"/>
  <c r="P336" i="3"/>
  <c r="S336" i="3" s="1"/>
  <c r="Q336" i="3"/>
  <c r="R336" i="3" s="1"/>
  <c r="T336" i="3"/>
  <c r="P337" i="3"/>
  <c r="S337" i="3" s="1"/>
  <c r="Q337" i="3"/>
  <c r="R337" i="3" s="1"/>
  <c r="T337" i="3"/>
  <c r="P338" i="3"/>
  <c r="S338" i="3" s="1"/>
  <c r="Q338" i="3"/>
  <c r="R338" i="3" s="1"/>
  <c r="T338" i="3"/>
  <c r="P339" i="3"/>
  <c r="Q339" i="3"/>
  <c r="R339" i="3"/>
  <c r="S339" i="3"/>
  <c r="T339" i="3"/>
  <c r="P340" i="3"/>
  <c r="S340" i="3" s="1"/>
  <c r="Q340" i="3"/>
  <c r="R340" i="3" s="1"/>
  <c r="T340" i="3"/>
  <c r="P341" i="3"/>
  <c r="S341" i="3" s="1"/>
  <c r="Q341" i="3"/>
  <c r="R341" i="3" s="1"/>
  <c r="T341" i="3"/>
  <c r="P342" i="3"/>
  <c r="S342" i="3" s="1"/>
  <c r="Q342" i="3"/>
  <c r="R342" i="3" s="1"/>
  <c r="T342" i="3"/>
  <c r="P343" i="3"/>
  <c r="Q343" i="3"/>
  <c r="R343" i="3"/>
  <c r="S343" i="3"/>
  <c r="T343" i="3"/>
  <c r="P344" i="3"/>
  <c r="S344" i="3" s="1"/>
  <c r="Q344" i="3"/>
  <c r="R344" i="3" s="1"/>
  <c r="T344" i="3"/>
  <c r="P345" i="3"/>
  <c r="S345" i="3" s="1"/>
  <c r="Q345" i="3"/>
  <c r="R345" i="3" s="1"/>
  <c r="T345" i="3"/>
  <c r="P346" i="3"/>
  <c r="S346" i="3" s="1"/>
  <c r="Q346" i="3"/>
  <c r="R346" i="3" s="1"/>
  <c r="T346" i="3"/>
  <c r="P347" i="3"/>
  <c r="Q347" i="3"/>
  <c r="R347" i="3"/>
  <c r="S347" i="3"/>
  <c r="T347" i="3"/>
  <c r="P348" i="3"/>
  <c r="S348" i="3" s="1"/>
  <c r="Q348" i="3"/>
  <c r="R348" i="3" s="1"/>
  <c r="T348" i="3"/>
  <c r="P349" i="3"/>
  <c r="S349" i="3" s="1"/>
  <c r="Q349" i="3"/>
  <c r="R349" i="3" s="1"/>
  <c r="T349" i="3"/>
  <c r="P350" i="3"/>
  <c r="S350" i="3" s="1"/>
  <c r="Q350" i="3"/>
  <c r="R350" i="3" s="1"/>
  <c r="T350" i="3"/>
  <c r="P351" i="3"/>
  <c r="Q351" i="3"/>
  <c r="R351" i="3"/>
  <c r="S351" i="3"/>
  <c r="T351" i="3"/>
  <c r="P352" i="3"/>
  <c r="S352" i="3" s="1"/>
  <c r="Q352" i="3"/>
  <c r="R352" i="3" s="1"/>
  <c r="T352" i="3"/>
  <c r="P353" i="3"/>
  <c r="S353" i="3" s="1"/>
  <c r="Q353" i="3"/>
  <c r="R353" i="3" s="1"/>
  <c r="T353" i="3"/>
  <c r="P354" i="3"/>
  <c r="S354" i="3" s="1"/>
  <c r="Q354" i="3"/>
  <c r="R354" i="3" s="1"/>
  <c r="T354" i="3"/>
  <c r="P355" i="3"/>
  <c r="Q355" i="3"/>
  <c r="R355" i="3"/>
  <c r="S355" i="3"/>
  <c r="T355" i="3"/>
  <c r="P356" i="3"/>
  <c r="S356" i="3" s="1"/>
  <c r="Q356" i="3"/>
  <c r="R356" i="3" s="1"/>
  <c r="T356" i="3"/>
  <c r="P357" i="3"/>
  <c r="S357" i="3" s="1"/>
  <c r="Q357" i="3"/>
  <c r="R357" i="3" s="1"/>
  <c r="T357" i="3"/>
  <c r="P358" i="3"/>
  <c r="S358" i="3" s="1"/>
  <c r="Q358" i="3"/>
  <c r="R358" i="3" s="1"/>
  <c r="T358" i="3"/>
  <c r="P359" i="3"/>
  <c r="Q359" i="3"/>
  <c r="R359" i="3"/>
  <c r="S359" i="3"/>
  <c r="T359" i="3"/>
  <c r="P360" i="3"/>
  <c r="S360" i="3" s="1"/>
  <c r="Q360" i="3"/>
  <c r="R360" i="3" s="1"/>
  <c r="T360" i="3"/>
  <c r="P361" i="3"/>
  <c r="S361" i="3" s="1"/>
  <c r="Q361" i="3"/>
  <c r="R361" i="3" s="1"/>
  <c r="T361" i="3"/>
  <c r="P362" i="3"/>
  <c r="S362" i="3" s="1"/>
  <c r="Q362" i="3"/>
  <c r="R362" i="3" s="1"/>
  <c r="T362" i="3"/>
  <c r="P363" i="3"/>
  <c r="Q363" i="3"/>
  <c r="R363" i="3"/>
  <c r="S363" i="3"/>
  <c r="T363" i="3"/>
  <c r="Q277" i="1"/>
  <c r="R277" i="1" s="1"/>
  <c r="P277" i="1"/>
  <c r="R276" i="1"/>
  <c r="Q276" i="1"/>
  <c r="P276" i="1"/>
  <c r="Q275" i="1"/>
  <c r="R275" i="1" s="1"/>
  <c r="P275" i="1"/>
  <c r="Q274" i="1"/>
  <c r="R274" i="1" s="1"/>
  <c r="P274" i="1"/>
  <c r="Q273" i="1"/>
  <c r="R273" i="1" s="1"/>
  <c r="P273" i="1"/>
  <c r="R272" i="1"/>
  <c r="Q272" i="1"/>
  <c r="P272" i="1"/>
  <c r="Q271" i="1"/>
  <c r="R271" i="1" s="1"/>
  <c r="P271" i="1"/>
  <c r="R270" i="1"/>
  <c r="Q270" i="1"/>
  <c r="P270" i="1"/>
  <c r="Q269" i="1"/>
  <c r="R269" i="1" s="1"/>
  <c r="P269" i="1"/>
  <c r="R268" i="1"/>
  <c r="Q268" i="1"/>
  <c r="P268" i="1"/>
  <c r="Q267" i="1"/>
  <c r="R267" i="1" s="1"/>
  <c r="P267" i="1"/>
  <c r="R266" i="1"/>
  <c r="Q266" i="1"/>
  <c r="P266" i="1"/>
  <c r="Q265" i="1"/>
  <c r="R265" i="1" s="1"/>
  <c r="P265" i="1"/>
  <c r="R264" i="1"/>
  <c r="Q264" i="1"/>
  <c r="P264" i="1"/>
  <c r="Q263" i="1"/>
  <c r="R263" i="1" s="1"/>
  <c r="P263" i="1"/>
  <c r="R262" i="1"/>
  <c r="Q262" i="1"/>
  <c r="P262" i="1"/>
  <c r="Q261" i="1"/>
  <c r="R261" i="1" s="1"/>
  <c r="P261" i="1"/>
  <c r="R260" i="1"/>
  <c r="Q260" i="1"/>
  <c r="P260" i="1"/>
  <c r="Q259" i="1"/>
  <c r="R259" i="1" s="1"/>
  <c r="P259" i="1"/>
  <c r="R258" i="1"/>
  <c r="Q258" i="1"/>
  <c r="P258" i="1"/>
  <c r="Q257" i="1"/>
  <c r="R257" i="1" s="1"/>
  <c r="P257" i="1"/>
  <c r="R256" i="1"/>
  <c r="Q256" i="1"/>
  <c r="P256" i="1"/>
  <c r="Q255" i="1"/>
  <c r="R255" i="1" s="1"/>
  <c r="P255" i="1"/>
  <c r="Q254" i="1"/>
  <c r="R254" i="1" s="1"/>
  <c r="P254" i="1"/>
  <c r="Q253" i="1"/>
  <c r="R253" i="1" s="1"/>
  <c r="P253" i="1"/>
  <c r="R252" i="1"/>
  <c r="Q252" i="1"/>
  <c r="P252" i="1"/>
  <c r="Q251" i="1"/>
  <c r="R251" i="1" s="1"/>
  <c r="P251" i="1"/>
  <c r="Q250" i="1"/>
  <c r="R250" i="1" s="1"/>
  <c r="P250" i="1"/>
  <c r="Q249" i="1"/>
  <c r="R249" i="1" s="1"/>
  <c r="P249" i="1"/>
  <c r="R248" i="1"/>
  <c r="Q248" i="1"/>
  <c r="P248" i="1"/>
  <c r="Q247" i="1"/>
  <c r="R247" i="1" s="1"/>
  <c r="P247" i="1"/>
  <c r="Q246" i="1"/>
  <c r="R246" i="1" s="1"/>
  <c r="P246" i="1"/>
  <c r="Q245" i="1"/>
  <c r="R245" i="1" s="1"/>
  <c r="P245" i="1"/>
  <c r="R244" i="1"/>
  <c r="Q244" i="1"/>
  <c r="P244" i="1"/>
  <c r="Q243" i="1"/>
  <c r="R243" i="1" s="1"/>
  <c r="P243" i="1"/>
  <c r="Q242" i="1"/>
  <c r="R242" i="1" s="1"/>
  <c r="P242" i="1"/>
  <c r="Q241" i="1"/>
  <c r="R241" i="1" s="1"/>
  <c r="P241" i="1"/>
  <c r="R240" i="1"/>
  <c r="Q240" i="1"/>
  <c r="P240" i="1"/>
  <c r="Q239" i="1"/>
  <c r="R239" i="1" s="1"/>
  <c r="P239" i="1"/>
  <c r="Q238" i="1"/>
  <c r="R238" i="1" s="1"/>
  <c r="P238" i="1"/>
  <c r="Q237" i="1"/>
  <c r="R237" i="1" s="1"/>
  <c r="P237" i="1"/>
  <c r="R236" i="1"/>
  <c r="Q236" i="1"/>
  <c r="P236" i="1"/>
  <c r="Q235" i="1"/>
  <c r="R235" i="1" s="1"/>
  <c r="P235" i="1"/>
  <c r="Q234" i="1"/>
  <c r="R234" i="1" s="1"/>
  <c r="P234" i="1"/>
  <c r="Q233" i="1"/>
  <c r="R233" i="1" s="1"/>
  <c r="P233" i="1"/>
  <c r="R232" i="1"/>
  <c r="Q232" i="1"/>
  <c r="P232" i="1"/>
  <c r="Q231" i="1"/>
  <c r="R231" i="1" s="1"/>
  <c r="P231" i="1"/>
  <c r="Q230" i="1"/>
  <c r="R230" i="1" s="1"/>
  <c r="P230" i="1"/>
  <c r="Q229" i="1"/>
  <c r="R229" i="1" s="1"/>
  <c r="P229" i="1"/>
  <c r="R228" i="1"/>
  <c r="Q228" i="1"/>
  <c r="P228" i="1"/>
  <c r="Q227" i="1"/>
  <c r="R227" i="1" s="1"/>
  <c r="P227" i="1"/>
  <c r="Q226" i="1"/>
  <c r="R226" i="1" s="1"/>
  <c r="P226" i="1"/>
  <c r="Q225" i="1"/>
  <c r="R225" i="1" s="1"/>
  <c r="P225" i="1"/>
  <c r="R224" i="1"/>
  <c r="Q224" i="1"/>
  <c r="P224" i="1"/>
  <c r="Q223" i="1"/>
  <c r="R223" i="1" s="1"/>
  <c r="P223" i="1"/>
  <c r="Q222" i="1"/>
  <c r="R222" i="1" s="1"/>
  <c r="P222" i="1"/>
  <c r="Q221" i="1"/>
  <c r="R221" i="1" s="1"/>
  <c r="P221" i="1"/>
  <c r="R220" i="1"/>
  <c r="Q220" i="1"/>
  <c r="P220" i="1"/>
  <c r="Q219" i="1"/>
  <c r="R219" i="1" s="1"/>
  <c r="P219" i="1"/>
  <c r="Q218" i="1"/>
  <c r="R218" i="1" s="1"/>
  <c r="P218" i="1"/>
  <c r="Q217" i="1"/>
  <c r="R217" i="1" s="1"/>
  <c r="P217" i="1"/>
  <c r="R216" i="1"/>
  <c r="Q216" i="1"/>
  <c r="P216" i="1"/>
  <c r="Q215" i="1"/>
  <c r="R215" i="1" s="1"/>
  <c r="P215" i="1"/>
  <c r="Q214" i="1"/>
  <c r="R214" i="1" s="1"/>
  <c r="P214" i="1"/>
  <c r="Q213" i="1"/>
  <c r="R213" i="1" s="1"/>
  <c r="P213" i="1"/>
  <c r="R212" i="1"/>
  <c r="Q212" i="1"/>
  <c r="P212" i="1"/>
  <c r="Q211" i="1"/>
  <c r="R211" i="1" s="1"/>
  <c r="P211" i="1"/>
  <c r="Q210" i="1"/>
  <c r="R210" i="1" s="1"/>
  <c r="P210" i="1"/>
  <c r="Q209" i="1"/>
  <c r="R209" i="1" s="1"/>
  <c r="P209" i="1"/>
  <c r="R208" i="1"/>
  <c r="Q208" i="1"/>
  <c r="P208" i="1"/>
  <c r="Q207" i="1"/>
  <c r="R207" i="1" s="1"/>
  <c r="P207" i="1"/>
  <c r="Q206" i="1"/>
  <c r="R206" i="1" s="1"/>
  <c r="P206" i="1"/>
  <c r="Q205" i="1"/>
  <c r="R205" i="1" s="1"/>
  <c r="P205" i="1"/>
  <c r="R204" i="1"/>
  <c r="Q204" i="1"/>
  <c r="P204" i="1"/>
  <c r="Q203" i="1"/>
  <c r="R203" i="1" s="1"/>
  <c r="P203" i="1"/>
  <c r="Q202" i="1"/>
  <c r="R202" i="1" s="1"/>
  <c r="P202" i="1"/>
  <c r="Q201" i="1"/>
  <c r="R201" i="1" s="1"/>
  <c r="P201" i="1"/>
  <c r="R200" i="1"/>
  <c r="Q200" i="1"/>
  <c r="P200" i="1"/>
  <c r="Q199" i="1"/>
  <c r="R199" i="1" s="1"/>
  <c r="P199" i="1"/>
  <c r="Q198" i="1"/>
  <c r="R198" i="1" s="1"/>
  <c r="P198" i="1"/>
  <c r="Q197" i="1"/>
  <c r="R197" i="1" s="1"/>
  <c r="P197" i="1"/>
  <c r="R196" i="1"/>
  <c r="Q196" i="1"/>
  <c r="P196" i="1"/>
  <c r="Q195" i="1"/>
  <c r="R195" i="1" s="1"/>
  <c r="P195" i="1"/>
  <c r="Q194" i="1"/>
  <c r="R194" i="1" s="1"/>
  <c r="P194" i="1"/>
  <c r="Q193" i="1"/>
  <c r="R193" i="1" s="1"/>
  <c r="P193" i="1"/>
  <c r="R192" i="1"/>
  <c r="Q192" i="1"/>
  <c r="P192" i="1"/>
  <c r="Q191" i="1"/>
  <c r="R191" i="1" s="1"/>
  <c r="P191" i="1"/>
  <c r="Q190" i="1"/>
  <c r="R190" i="1" s="1"/>
  <c r="P190" i="1"/>
  <c r="Q189" i="1"/>
  <c r="R189" i="1" s="1"/>
  <c r="P189" i="1"/>
  <c r="R188" i="1"/>
  <c r="Q188" i="1"/>
  <c r="P188" i="1"/>
  <c r="Q187" i="1"/>
  <c r="R187" i="1" s="1"/>
  <c r="P187" i="1"/>
  <c r="Q186" i="1"/>
  <c r="R186" i="1" s="1"/>
  <c r="P186" i="1"/>
  <c r="Q185" i="1"/>
  <c r="R185" i="1" s="1"/>
  <c r="P185" i="1"/>
  <c r="R184" i="1"/>
  <c r="Q184" i="1"/>
  <c r="P184" i="1"/>
  <c r="Q183" i="1"/>
  <c r="R183" i="1" s="1"/>
  <c r="P183" i="1"/>
  <c r="Q182" i="1"/>
  <c r="R182" i="1" s="1"/>
  <c r="P182" i="1"/>
  <c r="Q181" i="1"/>
  <c r="R181" i="1" s="1"/>
  <c r="P181" i="1"/>
  <c r="R180" i="1"/>
  <c r="Q180" i="1"/>
  <c r="P180" i="1"/>
  <c r="Q179" i="1"/>
  <c r="R179" i="1" s="1"/>
  <c r="P179" i="1"/>
  <c r="Q178" i="1"/>
  <c r="R178" i="1" s="1"/>
  <c r="P178" i="1"/>
  <c r="Q177" i="1"/>
  <c r="R177" i="1" s="1"/>
  <c r="P177" i="1"/>
  <c r="R176" i="1"/>
  <c r="Q176" i="1"/>
  <c r="P176" i="1"/>
  <c r="Q175" i="1"/>
  <c r="R175" i="1" s="1"/>
  <c r="P175" i="1"/>
  <c r="Q174" i="1"/>
  <c r="R174" i="1" s="1"/>
  <c r="P174" i="1"/>
  <c r="Q173" i="1"/>
  <c r="R173" i="1" s="1"/>
  <c r="P173" i="1"/>
  <c r="R172" i="1"/>
  <c r="Q172" i="1"/>
  <c r="P172" i="1"/>
  <c r="Q171" i="1"/>
  <c r="R171" i="1" s="1"/>
  <c r="P171" i="1"/>
  <c r="Q170" i="1"/>
  <c r="R170" i="1" s="1"/>
  <c r="P170" i="1"/>
  <c r="Q169" i="1"/>
  <c r="R169" i="1" s="1"/>
  <c r="P169" i="1"/>
  <c r="R168" i="1"/>
  <c r="Q168" i="1"/>
  <c r="P168" i="1"/>
  <c r="Q167" i="1"/>
  <c r="R167" i="1" s="1"/>
  <c r="P167" i="1"/>
  <c r="Q166" i="1"/>
  <c r="R166" i="1" s="1"/>
  <c r="P166" i="1"/>
  <c r="Q165" i="1"/>
  <c r="R165" i="1" s="1"/>
  <c r="P165" i="1"/>
  <c r="R164" i="1"/>
  <c r="Q164" i="1"/>
  <c r="P164" i="1"/>
  <c r="Q163" i="1"/>
  <c r="R163" i="1" s="1"/>
  <c r="P163" i="1"/>
  <c r="Q162" i="1"/>
  <c r="R162" i="1" s="1"/>
  <c r="P162" i="1"/>
  <c r="Q161" i="1"/>
  <c r="R161" i="1" s="1"/>
  <c r="P161" i="1"/>
  <c r="R160" i="1"/>
  <c r="Q160" i="1"/>
  <c r="P160" i="1"/>
  <c r="Q159" i="1"/>
  <c r="R159" i="1" s="1"/>
  <c r="P159" i="1"/>
  <c r="Q158" i="1"/>
  <c r="R158" i="1" s="1"/>
  <c r="P158" i="1"/>
  <c r="Q157" i="1"/>
  <c r="R157" i="1" s="1"/>
  <c r="P157" i="1"/>
  <c r="R156" i="1"/>
  <c r="Q156" i="1"/>
  <c r="P156" i="1"/>
  <c r="Q155" i="1"/>
  <c r="R155" i="1" s="1"/>
  <c r="P155" i="1"/>
  <c r="Q154" i="1"/>
  <c r="R154" i="1" s="1"/>
  <c r="P154" i="1"/>
  <c r="Q153" i="1"/>
  <c r="R153" i="1" s="1"/>
  <c r="P153" i="1"/>
  <c r="R152" i="1"/>
  <c r="Q152" i="1"/>
  <c r="P152" i="1"/>
  <c r="Q151" i="1"/>
  <c r="R151" i="1" s="1"/>
  <c r="P151" i="1"/>
  <c r="Q150" i="1"/>
  <c r="R150" i="1" s="1"/>
  <c r="P150" i="1"/>
  <c r="Q149" i="1"/>
  <c r="R149" i="1" s="1"/>
  <c r="P149" i="1"/>
  <c r="R148" i="1"/>
  <c r="Q148" i="1"/>
  <c r="P148" i="1"/>
  <c r="Q147" i="1"/>
  <c r="R147" i="1" s="1"/>
  <c r="P147" i="1"/>
  <c r="Q146" i="1"/>
  <c r="R146" i="1" s="1"/>
  <c r="P146" i="1"/>
  <c r="Q145" i="1"/>
  <c r="R145" i="1" s="1"/>
  <c r="P145" i="1"/>
  <c r="R144" i="1"/>
  <c r="Q144" i="1"/>
  <c r="P144" i="1"/>
  <c r="Q143" i="1"/>
  <c r="R143" i="1" s="1"/>
  <c r="P143" i="1"/>
  <c r="Q142" i="1"/>
  <c r="R142" i="1" s="1"/>
  <c r="P142" i="1"/>
  <c r="Q141" i="1"/>
  <c r="R141" i="1" s="1"/>
  <c r="P141" i="1"/>
  <c r="R140" i="1"/>
  <c r="Q140" i="1"/>
  <c r="P140" i="1"/>
  <c r="Q139" i="1"/>
  <c r="R139" i="1" s="1"/>
  <c r="P139" i="1"/>
  <c r="Q138" i="1"/>
  <c r="R138" i="1" s="1"/>
  <c r="P138" i="1"/>
  <c r="Q137" i="1"/>
  <c r="R137" i="1" s="1"/>
  <c r="P137" i="1"/>
  <c r="R136" i="1"/>
  <c r="Q136" i="1"/>
  <c r="P136" i="1"/>
  <c r="Q135" i="1"/>
  <c r="R135" i="1" s="1"/>
  <c r="P135" i="1"/>
  <c r="Q134" i="1"/>
  <c r="R134" i="1" s="1"/>
  <c r="P134" i="1"/>
  <c r="Q133" i="1"/>
  <c r="R133" i="1" s="1"/>
  <c r="P133" i="1"/>
  <c r="R132" i="1"/>
  <c r="Q132" i="1"/>
  <c r="P132" i="1"/>
  <c r="Q131" i="1"/>
  <c r="R131" i="1" s="1"/>
  <c r="P131" i="1"/>
  <c r="Q130" i="1"/>
  <c r="R130" i="1" s="1"/>
  <c r="P130" i="1"/>
  <c r="Q129" i="1"/>
  <c r="R129" i="1" s="1"/>
  <c r="P129" i="1"/>
  <c r="R128" i="1"/>
  <c r="Q128" i="1"/>
  <c r="P128" i="1"/>
  <c r="Q127" i="1"/>
  <c r="R127" i="1" s="1"/>
  <c r="P127" i="1"/>
  <c r="Q126" i="1"/>
  <c r="R126" i="1" s="1"/>
  <c r="P126" i="1"/>
  <c r="Q125" i="1"/>
  <c r="R125" i="1" s="1"/>
  <c r="P125" i="1"/>
  <c r="R124" i="1"/>
  <c r="Q124" i="1"/>
  <c r="P124" i="1"/>
  <c r="Q123" i="1"/>
  <c r="R123" i="1" s="1"/>
  <c r="P123" i="1"/>
  <c r="Q122" i="1"/>
  <c r="R122" i="1" s="1"/>
  <c r="P122" i="1"/>
  <c r="Q121" i="1"/>
  <c r="R121" i="1" s="1"/>
  <c r="P121" i="1"/>
  <c r="R120" i="1"/>
  <c r="Q120" i="1"/>
  <c r="P120" i="1"/>
  <c r="Q119" i="1"/>
  <c r="R119" i="1" s="1"/>
  <c r="P119" i="1"/>
  <c r="Q118" i="1"/>
  <c r="R118" i="1" s="1"/>
  <c r="P118" i="1"/>
  <c r="Q117" i="1"/>
  <c r="R117" i="1" s="1"/>
  <c r="P117" i="1"/>
  <c r="R116" i="1"/>
  <c r="Q116" i="1"/>
  <c r="P116" i="1"/>
  <c r="Q115" i="1"/>
  <c r="R115" i="1" s="1"/>
  <c r="P115" i="1"/>
  <c r="Q114" i="1"/>
  <c r="R114" i="1" s="1"/>
  <c r="P114" i="1"/>
  <c r="Q113" i="1"/>
  <c r="R113" i="1" s="1"/>
  <c r="P113" i="1"/>
  <c r="R112" i="1"/>
  <c r="Q112" i="1"/>
  <c r="P112" i="1"/>
  <c r="Q111" i="1"/>
  <c r="R111" i="1" s="1"/>
  <c r="P111" i="1"/>
  <c r="Q110" i="1"/>
  <c r="R110" i="1" s="1"/>
  <c r="P110" i="1"/>
  <c r="Q109" i="1"/>
  <c r="R109" i="1" s="1"/>
  <c r="P109" i="1"/>
  <c r="R108" i="1"/>
  <c r="Q108" i="1"/>
  <c r="P108" i="1"/>
  <c r="Q107" i="1"/>
  <c r="R107" i="1" s="1"/>
  <c r="P107" i="1"/>
  <c r="Q106" i="1"/>
  <c r="R106" i="1" s="1"/>
  <c r="P106" i="1"/>
  <c r="Q105" i="1"/>
  <c r="R105" i="1" s="1"/>
  <c r="P105" i="1"/>
  <c r="R104" i="1"/>
  <c r="Q104" i="1"/>
  <c r="P104" i="1"/>
  <c r="Q103" i="1"/>
  <c r="R103" i="1" s="1"/>
  <c r="P103" i="1"/>
  <c r="Q102" i="1"/>
  <c r="R102" i="1" s="1"/>
  <c r="P102" i="1"/>
  <c r="Q101" i="1"/>
  <c r="R101" i="1" s="1"/>
  <c r="P101" i="1"/>
  <c r="R100" i="1"/>
  <c r="Q100" i="1"/>
  <c r="P100" i="1"/>
  <c r="Q99" i="1"/>
  <c r="R99" i="1" s="1"/>
  <c r="P99" i="1"/>
  <c r="Q98" i="1"/>
  <c r="R98" i="1" s="1"/>
  <c r="P98" i="1"/>
  <c r="Q97" i="1"/>
  <c r="R97" i="1" s="1"/>
  <c r="P97" i="1"/>
  <c r="R96" i="1"/>
  <c r="Q96" i="1"/>
  <c r="P96" i="1"/>
  <c r="Q95" i="1"/>
  <c r="R95" i="1" s="1"/>
  <c r="P95" i="1"/>
  <c r="Q94" i="1"/>
  <c r="R94" i="1" s="1"/>
  <c r="P94" i="1"/>
  <c r="Q93" i="1"/>
  <c r="R93" i="1" s="1"/>
  <c r="P93" i="1"/>
  <c r="R92" i="1"/>
  <c r="Q92" i="1"/>
  <c r="P92" i="1"/>
  <c r="Q91" i="1"/>
  <c r="R91" i="1" s="1"/>
  <c r="P91" i="1"/>
  <c r="Q90" i="1"/>
  <c r="R90" i="1" s="1"/>
  <c r="P90" i="1"/>
  <c r="Q89" i="1"/>
  <c r="R89" i="1" s="1"/>
  <c r="P89" i="1"/>
  <c r="R88" i="1"/>
  <c r="Q88" i="1"/>
  <c r="P88" i="1"/>
  <c r="Q87" i="1"/>
  <c r="R87" i="1" s="1"/>
  <c r="P87" i="1"/>
  <c r="Q86" i="1"/>
  <c r="R86" i="1" s="1"/>
  <c r="P86" i="1"/>
  <c r="Q85" i="1"/>
  <c r="R85" i="1" s="1"/>
  <c r="P85" i="1"/>
  <c r="R84" i="1"/>
  <c r="Q84" i="1"/>
  <c r="P84" i="1"/>
  <c r="Q83" i="1"/>
  <c r="R83" i="1" s="1"/>
  <c r="P83" i="1"/>
  <c r="Q82" i="1"/>
  <c r="R82" i="1" s="1"/>
  <c r="P82" i="1"/>
  <c r="Q81" i="1"/>
  <c r="R81" i="1" s="1"/>
  <c r="P81" i="1"/>
  <c r="R80" i="1"/>
  <c r="Q80" i="1"/>
  <c r="P80" i="1"/>
  <c r="Q79" i="1"/>
  <c r="R79" i="1" s="1"/>
  <c r="P79" i="1"/>
  <c r="Q78" i="1"/>
  <c r="R78" i="1" s="1"/>
  <c r="P78" i="1"/>
  <c r="Q77" i="1"/>
  <c r="R77" i="1" s="1"/>
  <c r="P77" i="1"/>
  <c r="R76" i="1"/>
  <c r="Q76" i="1"/>
  <c r="P76" i="1"/>
  <c r="Q75" i="1"/>
  <c r="R75" i="1" s="1"/>
  <c r="P75" i="1"/>
  <c r="Q74" i="1"/>
  <c r="R74" i="1" s="1"/>
  <c r="P74" i="1"/>
  <c r="Q73" i="1"/>
  <c r="R73" i="1" s="1"/>
  <c r="P73" i="1"/>
  <c r="R72" i="1"/>
  <c r="Q72" i="1"/>
  <c r="P72" i="1"/>
  <c r="Q71" i="1"/>
  <c r="R71" i="1" s="1"/>
  <c r="P71" i="1"/>
  <c r="Q70" i="1"/>
  <c r="R70" i="1" s="1"/>
  <c r="P70" i="1"/>
  <c r="Q69" i="1"/>
  <c r="R69" i="1" s="1"/>
  <c r="P69" i="1"/>
  <c r="R68" i="1"/>
  <c r="Q68" i="1"/>
  <c r="P68" i="1"/>
  <c r="Q67" i="1"/>
  <c r="R67" i="1" s="1"/>
  <c r="P67" i="1"/>
  <c r="Q66" i="1"/>
  <c r="R66" i="1" s="1"/>
  <c r="P66" i="1"/>
  <c r="Q65" i="1"/>
  <c r="R65" i="1" s="1"/>
  <c r="P65" i="1"/>
  <c r="R64" i="1"/>
  <c r="Q64" i="1"/>
  <c r="P64" i="1"/>
  <c r="Q63" i="1"/>
  <c r="R63" i="1" s="1"/>
  <c r="P63" i="1"/>
  <c r="Q62" i="1"/>
  <c r="R62" i="1" s="1"/>
  <c r="P62" i="1"/>
  <c r="Q61" i="1"/>
  <c r="R61" i="1" s="1"/>
  <c r="P61" i="1"/>
  <c r="R60" i="1"/>
  <c r="Q60" i="1"/>
  <c r="P60" i="1"/>
  <c r="Q59" i="1"/>
  <c r="R59" i="1" s="1"/>
  <c r="P59" i="1"/>
  <c r="Q58" i="1"/>
  <c r="R58" i="1" s="1"/>
  <c r="P58" i="1"/>
  <c r="Q57" i="1"/>
  <c r="R57" i="1" s="1"/>
  <c r="P57" i="1"/>
  <c r="R56" i="1"/>
  <c r="Q56" i="1"/>
  <c r="P56" i="1"/>
  <c r="Q55" i="1"/>
  <c r="R55" i="1" s="1"/>
  <c r="P55" i="1"/>
  <c r="Q54" i="1"/>
  <c r="R54" i="1" s="1"/>
  <c r="P54" i="1"/>
  <c r="Q53" i="1"/>
  <c r="R53" i="1" s="1"/>
  <c r="P53" i="1"/>
  <c r="R52" i="1"/>
  <c r="Q52" i="1"/>
  <c r="P52" i="1"/>
  <c r="Q51" i="1"/>
  <c r="R51" i="1" s="1"/>
  <c r="P51" i="1"/>
  <c r="Q50" i="1"/>
  <c r="R50" i="1" s="1"/>
  <c r="P50" i="1"/>
  <c r="Q49" i="1"/>
  <c r="R49" i="1" s="1"/>
  <c r="P49" i="1"/>
  <c r="R48" i="1"/>
  <c r="Q48" i="1"/>
  <c r="P48" i="1"/>
  <c r="Q47" i="1"/>
  <c r="R47" i="1" s="1"/>
  <c r="P47" i="1"/>
  <c r="Q46" i="1"/>
  <c r="R46" i="1" s="1"/>
  <c r="P46" i="1"/>
  <c r="Q45" i="1"/>
  <c r="R45" i="1" s="1"/>
  <c r="P45" i="1"/>
  <c r="R44" i="1"/>
  <c r="Q44" i="1"/>
  <c r="P44" i="1"/>
  <c r="Q43" i="1"/>
  <c r="R43" i="1" s="1"/>
  <c r="P43" i="1"/>
  <c r="Q42" i="1"/>
  <c r="R42" i="1" s="1"/>
  <c r="P42" i="1"/>
  <c r="Q41" i="1"/>
  <c r="R41" i="1" s="1"/>
  <c r="P41" i="1"/>
  <c r="R40" i="1"/>
  <c r="Q40" i="1"/>
  <c r="P40" i="1"/>
  <c r="Q39" i="1"/>
  <c r="R39" i="1" s="1"/>
  <c r="P39" i="1"/>
  <c r="Q38" i="1"/>
  <c r="R38" i="1" s="1"/>
  <c r="P38" i="1"/>
  <c r="Q37" i="1"/>
  <c r="R37" i="1" s="1"/>
  <c r="P37" i="1"/>
  <c r="R36" i="1"/>
  <c r="Q36" i="1"/>
  <c r="P36" i="1"/>
  <c r="Q35" i="1"/>
  <c r="R35" i="1" s="1"/>
  <c r="P35" i="1"/>
  <c r="Q34" i="1"/>
  <c r="R34" i="1" s="1"/>
  <c r="P34" i="1"/>
  <c r="Q33" i="1"/>
  <c r="R33" i="1" s="1"/>
  <c r="P33" i="1"/>
  <c r="R32" i="1"/>
  <c r="Q32" i="1"/>
  <c r="P32" i="1"/>
  <c r="Q31" i="1"/>
  <c r="R31" i="1" s="1"/>
  <c r="P31" i="1"/>
  <c r="Q30" i="1"/>
  <c r="R30" i="1" s="1"/>
  <c r="P30" i="1"/>
  <c r="Q29" i="1"/>
  <c r="R29" i="1" s="1"/>
  <c r="P29" i="1"/>
  <c r="R28" i="1"/>
  <c r="Q28" i="1"/>
  <c r="P28" i="1"/>
  <c r="Q27" i="1"/>
  <c r="R27" i="1" s="1"/>
  <c r="P27" i="1"/>
  <c r="Q26" i="1"/>
  <c r="R26" i="1" s="1"/>
  <c r="P26" i="1"/>
  <c r="Q25" i="1"/>
  <c r="R25" i="1" s="1"/>
  <c r="P25" i="1"/>
  <c r="R24" i="1"/>
  <c r="Q24" i="1"/>
  <c r="P24" i="1"/>
  <c r="Q23" i="1"/>
  <c r="R23" i="1" s="1"/>
  <c r="P23" i="1"/>
  <c r="Q22" i="1"/>
  <c r="R22" i="1" s="1"/>
  <c r="P22" i="1"/>
  <c r="Q21" i="1"/>
  <c r="R21" i="1" s="1"/>
  <c r="P21" i="1"/>
  <c r="R20" i="1"/>
  <c r="Q20" i="1"/>
  <c r="P20" i="1"/>
  <c r="Q19" i="1"/>
  <c r="R19" i="1" s="1"/>
  <c r="P19" i="1"/>
  <c r="Q18" i="1"/>
  <c r="R18" i="1" s="1"/>
  <c r="P18" i="1"/>
  <c r="Q17" i="1"/>
  <c r="R17" i="1" s="1"/>
  <c r="P17" i="1"/>
  <c r="R16" i="1"/>
  <c r="Q16" i="1"/>
  <c r="P16" i="1"/>
  <c r="Q15" i="1"/>
  <c r="R15" i="1" s="1"/>
  <c r="P15" i="1"/>
  <c r="Q14" i="1"/>
  <c r="R14" i="1" s="1"/>
  <c r="P14" i="1"/>
  <c r="Q13" i="1"/>
  <c r="R13" i="1" s="1"/>
  <c r="P13" i="1"/>
  <c r="R12" i="1"/>
  <c r="Q12" i="1"/>
  <c r="P12" i="1"/>
  <c r="Q11" i="1"/>
  <c r="R11" i="1" s="1"/>
  <c r="P11" i="1"/>
  <c r="Q10" i="1"/>
  <c r="R10" i="1" s="1"/>
  <c r="P10" i="1"/>
  <c r="K8" i="1"/>
  <c r="I8" i="1"/>
  <c r="S4" i="3" l="1"/>
  <c r="S6" i="3"/>
  <c r="S5" i="3"/>
  <c r="R4" i="3"/>
  <c r="R6" i="3"/>
  <c r="R5" i="3"/>
</calcChain>
</file>

<file path=xl/sharedStrings.xml><?xml version="1.0" encoding="utf-8"?>
<sst xmlns="http://schemas.openxmlformats.org/spreadsheetml/2006/main" count="2921" uniqueCount="667">
  <si>
    <t>CHANDUKAKA SARAF JEWELS PVT LTD</t>
  </si>
  <si>
    <t>1st Floor, Office No 1A and 1B, Mudliyar Chambers Co Op Hsg Society, Mudliyar Road, Rasta Peth, Pune, Maharashtra,</t>
  </si>
  <si>
    <t>Financial Year From 01/04/2024 To 31/03/2025</t>
  </si>
  <si>
    <t xml:space="preserve"> Transaction Details Of Franchisee : CHANDUKAKA SARAF AND SONS PVT LTD PUNE</t>
  </si>
  <si>
    <t>Franchisee : CHANDUKAKA SARAF AND SONS PVT LTD PUNE</t>
  </si>
  <si>
    <t>From 01/08/2024 To 25/08/2024</t>
  </si>
  <si>
    <t>Date</t>
  </si>
  <si>
    <t>Openng</t>
  </si>
  <si>
    <t>ADD/LESS REPORT</t>
  </si>
  <si>
    <t/>
  </si>
  <si>
    <t>Closing</t>
  </si>
  <si>
    <t xml:space="preserve">Fine Wt </t>
  </si>
  <si>
    <t>Rate</t>
  </si>
  <si>
    <t>Metal Amount</t>
  </si>
  <si>
    <t>ADD/LESS</t>
  </si>
  <si>
    <t>Document Name</t>
  </si>
  <si>
    <t>Doc No</t>
  </si>
  <si>
    <t>Net Wt</t>
  </si>
  <si>
    <t>01/09/2024</t>
  </si>
  <si>
    <t>LESS</t>
  </si>
  <si>
    <t>Sales</t>
  </si>
  <si>
    <t>KCSFSO-1523</t>
  </si>
  <si>
    <t>KCSFSO-1524</t>
  </si>
  <si>
    <t>KCSFSO-1525</t>
  </si>
  <si>
    <t>KCSFSD-220</t>
  </si>
  <si>
    <t>KCSFSO-1526</t>
  </si>
  <si>
    <t>KCSFSO-1527</t>
  </si>
  <si>
    <t>02/09/2024</t>
  </si>
  <si>
    <t>KCSFSO-1528</t>
  </si>
  <si>
    <t>KCSFSO-1529</t>
  </si>
  <si>
    <t>KCSFSD-221</t>
  </si>
  <si>
    <t>KCSFSO-1530</t>
  </si>
  <si>
    <t>KCSFSO-1531</t>
  </si>
  <si>
    <t>KCSFSO-1532</t>
  </si>
  <si>
    <t>KCSFSO-1533</t>
  </si>
  <si>
    <t>KCSFSO-1534</t>
  </si>
  <si>
    <t>KCSFSO-1535</t>
  </si>
  <si>
    <t>KCSFSO-1536</t>
  </si>
  <si>
    <t>KCSFSO-1537</t>
  </si>
  <si>
    <t>KCSFSO-1538</t>
  </si>
  <si>
    <t>ADD</t>
  </si>
  <si>
    <t>RdPurchase</t>
  </si>
  <si>
    <t>KCSFPD-130</t>
  </si>
  <si>
    <t>Franchisee Rate Adjustment</t>
  </si>
  <si>
    <t>KCSFRG-86</t>
  </si>
  <si>
    <t>KCSFSO-1539</t>
  </si>
  <si>
    <t>KCSFSO-1540</t>
  </si>
  <si>
    <t>KCSFSO-1541</t>
  </si>
  <si>
    <t>KCSFSO-1542</t>
  </si>
  <si>
    <t>KCSFSO-1543</t>
  </si>
  <si>
    <t>KCSFSO-1544</t>
  </si>
  <si>
    <t>KCSFRG-88</t>
  </si>
  <si>
    <t>KCSFSD-222</t>
  </si>
  <si>
    <t>KCSFSD-223</t>
  </si>
  <si>
    <t>KCSFSO-1546</t>
  </si>
  <si>
    <t>KCSFSO-1547</t>
  </si>
  <si>
    <t>03/09/2024</t>
  </si>
  <si>
    <t>KCSFSD-224</t>
  </si>
  <si>
    <t>KCSFSD-225</t>
  </si>
  <si>
    <t>KCSFSD-226</t>
  </si>
  <si>
    <t>KCSFPG-410</t>
  </si>
  <si>
    <t>KCSFSD-227</t>
  </si>
  <si>
    <t>KCSFSD-228</t>
  </si>
  <si>
    <t>KCSFPD-131</t>
  </si>
  <si>
    <t>KCSFSD-229</t>
  </si>
  <si>
    <t>KCSFSO-1548</t>
  </si>
  <si>
    <t>KCSFSO-1549</t>
  </si>
  <si>
    <t>KCSFSO-1550</t>
  </si>
  <si>
    <t>KCSFSO-1551</t>
  </si>
  <si>
    <t>KCSFSO-1552</t>
  </si>
  <si>
    <t>KCSFSO-1553</t>
  </si>
  <si>
    <t>KCSFSD-230</t>
  </si>
  <si>
    <t>KCSFSO-1554</t>
  </si>
  <si>
    <t>KCSFSO-1555</t>
  </si>
  <si>
    <t>KCSFSO-1556</t>
  </si>
  <si>
    <t>KCSFSD-231</t>
  </si>
  <si>
    <t>KCSFSO-1557</t>
  </si>
  <si>
    <t>KCSFSO-1558</t>
  </si>
  <si>
    <t>KCSFSO-1559</t>
  </si>
  <si>
    <t>KCSFSO-1560</t>
  </si>
  <si>
    <t>KCSFPG-411</t>
  </si>
  <si>
    <t>KCSFSD-232</t>
  </si>
  <si>
    <t>KCSFSO-1562</t>
  </si>
  <si>
    <t>KCSFRG-89</t>
  </si>
  <si>
    <t>KCSFSD-233</t>
  </si>
  <si>
    <t>KCSFSD-235</t>
  </si>
  <si>
    <t>KCSFSO-1563</t>
  </si>
  <si>
    <t>KCSFSD-234</t>
  </si>
  <si>
    <t>KCSFSO-1564</t>
  </si>
  <si>
    <t>KCSFSO-1565</t>
  </si>
  <si>
    <t>KCSFSO-1566</t>
  </si>
  <si>
    <t>KCSFSO-1567</t>
  </si>
  <si>
    <t>KCSFSO-1568</t>
  </si>
  <si>
    <t>KCSFSO-1569</t>
  </si>
  <si>
    <t>04/09/2024</t>
  </si>
  <si>
    <t>KCSFSO-1570</t>
  </si>
  <si>
    <t>KCSRBC-1188</t>
  </si>
  <si>
    <t>KCSFSO-1571</t>
  </si>
  <si>
    <t>KCSFSO-1572</t>
  </si>
  <si>
    <t>KCSFSO-1573</t>
  </si>
  <si>
    <t>KCSFSO-1574</t>
  </si>
  <si>
    <t>KCSFSO-1575</t>
  </si>
  <si>
    <t>KCSFPG-412</t>
  </si>
  <si>
    <t>KCSFRG-90</t>
  </si>
  <si>
    <t>KCSFSO-1576</t>
  </si>
  <si>
    <t>KCSFSO-1577</t>
  </si>
  <si>
    <t>KCSFSO-1578</t>
  </si>
  <si>
    <t>KCSFSO-1579</t>
  </si>
  <si>
    <t>KCSFPG-413</t>
  </si>
  <si>
    <t>KCSFPG-414</t>
  </si>
  <si>
    <t>KCSRBC-1193</t>
  </si>
  <si>
    <t>KCSFSO-1580</t>
  </si>
  <si>
    <t>KCSFSO-1581</t>
  </si>
  <si>
    <t>KCSFSO-1582</t>
  </si>
  <si>
    <t>KCSRL-18</t>
  </si>
  <si>
    <t>KCSFPG-415</t>
  </si>
  <si>
    <t>KCSFPG-416</t>
  </si>
  <si>
    <t>KCSFPG-417</t>
  </si>
  <si>
    <t>KCSFSO-1583</t>
  </si>
  <si>
    <t>KCSFSO-1584</t>
  </si>
  <si>
    <t>KCSFSO-1585</t>
  </si>
  <si>
    <t>KCSFSO-1586</t>
  </si>
  <si>
    <t>KCSFPD-132</t>
  </si>
  <si>
    <t>KCSFSO-1588</t>
  </si>
  <si>
    <t>05/09/2024</t>
  </si>
  <si>
    <t>KCSFPD-133</t>
  </si>
  <si>
    <t>KCSFPG-418</t>
  </si>
  <si>
    <t>KCSFSO-1590</t>
  </si>
  <si>
    <t>KCSFSO-1591</t>
  </si>
  <si>
    <t>KCSFRG-93</t>
  </si>
  <si>
    <t>KCSFSO-1592</t>
  </si>
  <si>
    <t>KCSFSO-1593</t>
  </si>
  <si>
    <t>KCSFSO-1594</t>
  </si>
  <si>
    <t>KCSFSO-1595</t>
  </si>
  <si>
    <t>KCSFPG-419</t>
  </si>
  <si>
    <t>KCSFSO-1596</t>
  </si>
  <si>
    <t>KCSFSO-1597</t>
  </si>
  <si>
    <t>KCSFSO-1598</t>
  </si>
  <si>
    <t>KCSFSO-1599</t>
  </si>
  <si>
    <t>KCSFPG-420</t>
  </si>
  <si>
    <t>KCSFSO-1600</t>
  </si>
  <si>
    <t>KCSFSO-1601</t>
  </si>
  <si>
    <t>KCSFSO-1602</t>
  </si>
  <si>
    <t>KCSFSO-1603</t>
  </si>
  <si>
    <t>KCSFSO-1604</t>
  </si>
  <si>
    <t>KCSFSO-1605</t>
  </si>
  <si>
    <t>KCSFSO-1606</t>
  </si>
  <si>
    <t>KCSFSO-1607</t>
  </si>
  <si>
    <t>KCSFSO-1608</t>
  </si>
  <si>
    <t>KCSFSO-1609</t>
  </si>
  <si>
    <t>KCSFSO-1610</t>
  </si>
  <si>
    <t>KCSFSO-1611</t>
  </si>
  <si>
    <t>KCSFSD-236</t>
  </si>
  <si>
    <t>KCSFSO-1612</t>
  </si>
  <si>
    <t>KCSFSO-1613</t>
  </si>
  <si>
    <t>KCSFSO-1614</t>
  </si>
  <si>
    <t>KCSFSO-1615</t>
  </si>
  <si>
    <t>KCSFSO-1616</t>
  </si>
  <si>
    <t>KCSFSO-1617</t>
  </si>
  <si>
    <t>KCSFSO-1618</t>
  </si>
  <si>
    <t>KCSFSO-1619</t>
  </si>
  <si>
    <t>KCSFSO-1620</t>
  </si>
  <si>
    <t>06/09/2024</t>
  </si>
  <si>
    <t>KCSFPG-421</t>
  </si>
  <si>
    <t>KCSFSD-237</t>
  </si>
  <si>
    <t>KCSRBC-1214</t>
  </si>
  <si>
    <t>KCSFSD-239</t>
  </si>
  <si>
    <t>KCSFSD-238</t>
  </si>
  <si>
    <t>KCSFPD-134</t>
  </si>
  <si>
    <t>KCSFSD-240</t>
  </si>
  <si>
    <t>KCSFSD-241</t>
  </si>
  <si>
    <t>KCSFSO-1621</t>
  </si>
  <si>
    <t>KCSFSO-1623</t>
  </si>
  <si>
    <t>KCSFSD-242</t>
  </si>
  <si>
    <t>KCSFSO-1624</t>
  </si>
  <si>
    <t>KCSFSO-1625</t>
  </si>
  <si>
    <t>KCSFSO-1626</t>
  </si>
  <si>
    <t>KCSFSO-1627</t>
  </si>
  <si>
    <t>KCSFSO-1628</t>
  </si>
  <si>
    <t>KCSFSO-1629</t>
  </si>
  <si>
    <t>KCSFSO-1630</t>
  </si>
  <si>
    <t>KCSFSO-1631</t>
  </si>
  <si>
    <t>KCSFSD-243</t>
  </si>
  <si>
    <t>KCSFSO-1632</t>
  </si>
  <si>
    <t>KCSFSO-1633</t>
  </si>
  <si>
    <t>KCSFSO-1634</t>
  </si>
  <si>
    <t>KCSFSD-244</t>
  </si>
  <si>
    <t>KCSFSO-1636</t>
  </si>
  <si>
    <t>KCSFSO-1637</t>
  </si>
  <si>
    <t>KCSFSD-245</t>
  </si>
  <si>
    <t>KCSFSO-1639</t>
  </si>
  <si>
    <t>KCSFSO-1640</t>
  </si>
  <si>
    <t>KCSFSD-246</t>
  </si>
  <si>
    <t>KCSFSD-247</t>
  </si>
  <si>
    <t>KCSFPG-422</t>
  </si>
  <si>
    <t>KCSFSO-1641</t>
  </si>
  <si>
    <t>KCSFSO-1642</t>
  </si>
  <si>
    <t>07/09/2024</t>
  </si>
  <si>
    <t>KCSFSO-1643</t>
  </si>
  <si>
    <t>KCSFSO-1644</t>
  </si>
  <si>
    <t>KCSFSO-1645</t>
  </si>
  <si>
    <t>KCSFSO-1646</t>
  </si>
  <si>
    <t>KCSFSO-1647</t>
  </si>
  <si>
    <t>KCSFSO-1648</t>
  </si>
  <si>
    <t>KCSFSO-1649</t>
  </si>
  <si>
    <t>KCSFSO-1650</t>
  </si>
  <si>
    <t>KCSFSO-1651</t>
  </si>
  <si>
    <t>KCSFSO-1652</t>
  </si>
  <si>
    <t>KCSFSO-1653</t>
  </si>
  <si>
    <t>KCSFRG-95</t>
  </si>
  <si>
    <t>KCSFSO-1655</t>
  </si>
  <si>
    <t>KCSFSO-1656</t>
  </si>
  <si>
    <t>KCSFSO-1657</t>
  </si>
  <si>
    <t>KCSFSD-248</t>
  </si>
  <si>
    <t>KCSFPG-423</t>
  </si>
  <si>
    <t>KCSFPG-424</t>
  </si>
  <si>
    <t>KCSFPG-425</t>
  </si>
  <si>
    <t>08/09/2024</t>
  </si>
  <si>
    <t>KCSFSO-1658</t>
  </si>
  <si>
    <t>KCSFSO-1659</t>
  </si>
  <si>
    <t>09/09/2024</t>
  </si>
  <si>
    <t>KCSFPD-135</t>
  </si>
  <si>
    <t>KCSFSO-1660</t>
  </si>
  <si>
    <t>KCSFSD-250</t>
  </si>
  <si>
    <t>KCSFSD-251</t>
  </si>
  <si>
    <t>KCSFSO-1661</t>
  </si>
  <si>
    <t>KCSFSD-252</t>
  </si>
  <si>
    <t>KCSFSO-1662</t>
  </si>
  <si>
    <t>KCSFSD-253</t>
  </si>
  <si>
    <t>KCSFSO-1663</t>
  </si>
  <si>
    <t>KCSFSO-1664</t>
  </si>
  <si>
    <t>KCSFSO-1665</t>
  </si>
  <si>
    <t>KCSFSD-254</t>
  </si>
  <si>
    <t>KCSFSO-1666</t>
  </si>
  <si>
    <t>KCSFSO-1667</t>
  </si>
  <si>
    <t>KCSFRG-96</t>
  </si>
  <si>
    <t>KCSFSO-1668</t>
  </si>
  <si>
    <t>KCSFSO-1669</t>
  </si>
  <si>
    <t>KCSFSO-1670</t>
  </si>
  <si>
    <t>KCSFSO-1671</t>
  </si>
  <si>
    <t>KCSFSO-1672</t>
  </si>
  <si>
    <t>KCSFSO-1673</t>
  </si>
  <si>
    <t>KCSFSD-255</t>
  </si>
  <si>
    <t>KCSFSO-1674</t>
  </si>
  <si>
    <t>KCSFSO-1675</t>
  </si>
  <si>
    <t>KCSFSD-256</t>
  </si>
  <si>
    <t>KCSFSD-257</t>
  </si>
  <si>
    <t>KCSFSO-1676</t>
  </si>
  <si>
    <t>KCSFSD-258</t>
  </si>
  <si>
    <t>KCSFSO-1677</t>
  </si>
  <si>
    <t>KCSFSD-259</t>
  </si>
  <si>
    <t>KCSFSO-1678</t>
  </si>
  <si>
    <t>KCSFSD-260</t>
  </si>
  <si>
    <t>10/09/2024</t>
  </si>
  <si>
    <t>KCSFSO-1679</t>
  </si>
  <si>
    <t>KCSFRG-99</t>
  </si>
  <si>
    <t>G6030</t>
  </si>
  <si>
    <t>KCSFSO-1680</t>
  </si>
  <si>
    <t>KCSFSO-1681</t>
  </si>
  <si>
    <t>KCSFSO-1682</t>
  </si>
  <si>
    <t>KCSFSO-1683</t>
  </si>
  <si>
    <t>KCSFSO-1684</t>
  </si>
  <si>
    <t>KCSFSO-1685</t>
  </si>
  <si>
    <t>KCSFSO-1686</t>
  </si>
  <si>
    <t>KCSFSO-1687</t>
  </si>
  <si>
    <t>KCSFSO-1688</t>
  </si>
  <si>
    <t>KCSFSO-1689</t>
  </si>
  <si>
    <t>KCSFSO-1690</t>
  </si>
  <si>
    <t>KCSFSO-1691</t>
  </si>
  <si>
    <t>KCSFSO-1692</t>
  </si>
  <si>
    <t>KCSFSO-1693</t>
  </si>
  <si>
    <t>KCSFSO-1694</t>
  </si>
  <si>
    <t>KCSFSO-1696</t>
  </si>
  <si>
    <t>KCSRBC-1289</t>
  </si>
  <si>
    <t>KCSFSO-1697</t>
  </si>
  <si>
    <t>KCSRL-19</t>
  </si>
  <si>
    <t>KCSFPD-137</t>
  </si>
  <si>
    <t>11/09/2024</t>
  </si>
  <si>
    <t>KCSFSO-1698</t>
  </si>
  <si>
    <t>KCSFPG-426</t>
  </si>
  <si>
    <t>KCSFPG-427</t>
  </si>
  <si>
    <t>KCSFRG-100</t>
  </si>
  <si>
    <t>G6044</t>
  </si>
  <si>
    <t>KCSFSO-1699</t>
  </si>
  <si>
    <t>KCSFSO-1700</t>
  </si>
  <si>
    <t>KCSFPD-138</t>
  </si>
  <si>
    <t>KCSFSO-1701</t>
  </si>
  <si>
    <t>KCSFSO-1702</t>
  </si>
  <si>
    <t>KCSFSO-1703</t>
  </si>
  <si>
    <t>KCSFSO-1704</t>
  </si>
  <si>
    <t>KCSFSO-1705</t>
  </si>
  <si>
    <t>KCSFSO-1706</t>
  </si>
  <si>
    <t>KCSFSO-1707</t>
  </si>
  <si>
    <t>KCSFSO-1708</t>
  </si>
  <si>
    <t>KCSFSO-1709</t>
  </si>
  <si>
    <t>KCSFSO-1710</t>
  </si>
  <si>
    <t>KCSFSO-1711</t>
  </si>
  <si>
    <t>KCSFSO-1712</t>
  </si>
  <si>
    <t>KCSFSO-1713</t>
  </si>
  <si>
    <t>KCSFSO-1714</t>
  </si>
  <si>
    <t>KCSFSO-1715</t>
  </si>
  <si>
    <t>KCSFSO-1716</t>
  </si>
  <si>
    <t>KCSFSO-1718</t>
  </si>
  <si>
    <t>KCSFSO-1719</t>
  </si>
  <si>
    <t>KCSFSS-1751</t>
  </si>
  <si>
    <t>KCSFSS-1750</t>
  </si>
  <si>
    <t>KCSFSS-1749</t>
  </si>
  <si>
    <t>KCSFSS-1748</t>
  </si>
  <si>
    <t>KCSFSS-1747</t>
  </si>
  <si>
    <t>KCSFPS-337</t>
  </si>
  <si>
    <t>KCSFSS-1746</t>
  </si>
  <si>
    <t>KCSFSS-1745</t>
  </si>
  <si>
    <t>KCSFSS-1744</t>
  </si>
  <si>
    <t>KCSFSS-1743</t>
  </si>
  <si>
    <t>KCSFSS-1742</t>
  </si>
  <si>
    <t>KCSFSS-1741</t>
  </si>
  <si>
    <t>KCSFSS-1740</t>
  </si>
  <si>
    <t>KCSFSS-1739</t>
  </si>
  <si>
    <t>KCSFSS-1738</t>
  </si>
  <si>
    <t>KCSFSS-1737</t>
  </si>
  <si>
    <t>KCSFSS-1736</t>
  </si>
  <si>
    <t>KCSFSS-1735</t>
  </si>
  <si>
    <t>KCSFSS-1734</t>
  </si>
  <si>
    <t>KCSFSS-1733</t>
  </si>
  <si>
    <t>KCSFSS-1732</t>
  </si>
  <si>
    <t>KCSFSS-1731</t>
  </si>
  <si>
    <t>KCSFSS-1730</t>
  </si>
  <si>
    <t>KCSFSS-1729</t>
  </si>
  <si>
    <t>KCSFSS-1728</t>
  </si>
  <si>
    <t>KCSFSS-1727</t>
  </si>
  <si>
    <t>KCSFSS-1726</t>
  </si>
  <si>
    <t>KCSFSS-1725</t>
  </si>
  <si>
    <t>KCSFSS-1724</t>
  </si>
  <si>
    <t>KCSFSS-1723</t>
  </si>
  <si>
    <t>KCSFSS-1722</t>
  </si>
  <si>
    <t>KCSFSS-1721</t>
  </si>
  <si>
    <t>KCSFSS-1720</t>
  </si>
  <si>
    <t>KCSFSS-1719</t>
  </si>
  <si>
    <t>KCSFSS-1718</t>
  </si>
  <si>
    <t>G6045</t>
  </si>
  <si>
    <t>KCSFRS-45</t>
  </si>
  <si>
    <t>KCSFSS-1717</t>
  </si>
  <si>
    <t>KCSFPS-336</t>
  </si>
  <si>
    <t>KCSFSS-1716</t>
  </si>
  <si>
    <t>KCSFSS-1714</t>
  </si>
  <si>
    <t>KCSFSS-1712</t>
  </si>
  <si>
    <t>KCSFSS-1711</t>
  </si>
  <si>
    <t>KCSFSS-1710</t>
  </si>
  <si>
    <t>KCSFSS-1709</t>
  </si>
  <si>
    <t>KCSFSS-1708</t>
  </si>
  <si>
    <t>KCSFSS-1707</t>
  </si>
  <si>
    <t>KCSFSS-1706</t>
  </si>
  <si>
    <t>KCSFSS-1705</t>
  </si>
  <si>
    <t>KCSFSS-1704</t>
  </si>
  <si>
    <t>KCSFSS-1703</t>
  </si>
  <si>
    <t>KCSFSS-1702</t>
  </si>
  <si>
    <t>KCSFSS-1701</t>
  </si>
  <si>
    <t>KCSFSS-1700</t>
  </si>
  <si>
    <t>KCSFSS-1699</t>
  </si>
  <si>
    <t>KCSFSS-1698</t>
  </si>
  <si>
    <t>KCSFSS-1697</t>
  </si>
  <si>
    <t>KCSFSS-1696</t>
  </si>
  <si>
    <t>KCSFSS-1695</t>
  </si>
  <si>
    <t>KCSFSS-1694</t>
  </si>
  <si>
    <t>KCSFSS-1693</t>
  </si>
  <si>
    <t>KCSFSS-1692</t>
  </si>
  <si>
    <t>KCSFSS-1691</t>
  </si>
  <si>
    <t>KCSFSS-1690</t>
  </si>
  <si>
    <t>KCSFSS-1689</t>
  </si>
  <si>
    <t>KCSFSS-1688</t>
  </si>
  <si>
    <t>KCSFSS-1687</t>
  </si>
  <si>
    <t>KCSFSS-1686</t>
  </si>
  <si>
    <t>KCSFRS-44</t>
  </si>
  <si>
    <t>KCSFSS-1685</t>
  </si>
  <si>
    <t>KCSFSS-1684</t>
  </si>
  <si>
    <t>KCSFSS-1683</t>
  </si>
  <si>
    <t>KCSFSS-1682</t>
  </si>
  <si>
    <t>KCSFSS-1681</t>
  </si>
  <si>
    <t>KCSFSS-1680</t>
  </si>
  <si>
    <t>KCSFSS-1679</t>
  </si>
  <si>
    <t>KCSFSS-1678</t>
  </si>
  <si>
    <t>KCSFSS-1677</t>
  </si>
  <si>
    <t>KCSFSS-1676</t>
  </si>
  <si>
    <t>KCSFSS-1675</t>
  </si>
  <si>
    <t>KCSFSS-1674</t>
  </si>
  <si>
    <t>KCSFSS-1673</t>
  </si>
  <si>
    <t>KCSFSS-1672</t>
  </si>
  <si>
    <t>KCSFSS-1669</t>
  </si>
  <si>
    <t>KCSFSS-1668</t>
  </si>
  <si>
    <t>KCSFSS-1667</t>
  </si>
  <si>
    <t>KCSFSS-1666</t>
  </si>
  <si>
    <t>KCSFSS-1665</t>
  </si>
  <si>
    <t>KCSFSS-1664</t>
  </si>
  <si>
    <t>KCSFSS-1663</t>
  </si>
  <si>
    <t>KCSFSS-1662</t>
  </si>
  <si>
    <t>KCSFSS-1661</t>
  </si>
  <si>
    <t>KCSFSS-1660</t>
  </si>
  <si>
    <t>KCSFSS-1659</t>
  </si>
  <si>
    <t>KCSFSS-1658</t>
  </si>
  <si>
    <t>KCSFRS-43</t>
  </si>
  <si>
    <t>KCSFSS-1657</t>
  </si>
  <si>
    <t>KCSFSS-1656</t>
  </si>
  <si>
    <t>KCSFSS-1655</t>
  </si>
  <si>
    <t>KCSFSS-1654</t>
  </si>
  <si>
    <t>KCSFSS-1653</t>
  </si>
  <si>
    <t>KCSFSS-1652</t>
  </si>
  <si>
    <t>KCSFSS-1651</t>
  </si>
  <si>
    <t>KCSFSS-1649</t>
  </si>
  <si>
    <t>KCSFSS-1648</t>
  </si>
  <si>
    <t>KCSFSS-1643</t>
  </si>
  <si>
    <t>KCSFSS-1642</t>
  </si>
  <si>
    <t>KCSFSS-1641</t>
  </si>
  <si>
    <t>KCSFSS-1640</t>
  </si>
  <si>
    <t>KCSFSS-1639</t>
  </si>
  <si>
    <t>KCSFSS-1638</t>
  </si>
  <si>
    <t>KCSFSS-1637</t>
  </si>
  <si>
    <t>KCSFSS-1636</t>
  </si>
  <si>
    <t>KCSFSS-1635</t>
  </si>
  <si>
    <t>KCSFSS-1634</t>
  </si>
  <si>
    <t>KCSFSS-1633</t>
  </si>
  <si>
    <t>KCSFSS-1632</t>
  </si>
  <si>
    <t>KCSFSS-1631</t>
  </si>
  <si>
    <t>KCSFSS-1629</t>
  </si>
  <si>
    <t>KCSFSS-1628</t>
  </si>
  <si>
    <t>KCSFSS-1627</t>
  </si>
  <si>
    <t>KCSFSS-1626</t>
  </si>
  <si>
    <t>KCSFSS-1625</t>
  </si>
  <si>
    <t>KCSFSS-1624</t>
  </si>
  <si>
    <t>KCSFSS-1623</t>
  </si>
  <si>
    <t>KCSFSS-1622</t>
  </si>
  <si>
    <t>KCSFSS-1621</t>
  </si>
  <si>
    <t>KCSFSS-1620</t>
  </si>
  <si>
    <t>KCSFSS-1619</t>
  </si>
  <si>
    <t>KCSFSS-1618</t>
  </si>
  <si>
    <t>KCSFSS-1617</t>
  </si>
  <si>
    <t>KCSFSS-1616</t>
  </si>
  <si>
    <t>KCSFSS-1615</t>
  </si>
  <si>
    <t>KCSFSS-1614</t>
  </si>
  <si>
    <t>KCSFSS-1613</t>
  </si>
  <si>
    <t>KCSFSS-1612</t>
  </si>
  <si>
    <t>KCSFSS-1611</t>
  </si>
  <si>
    <t>KCSFSS-1610</t>
  </si>
  <si>
    <t>KCSFSS-1609</t>
  </si>
  <si>
    <t>KCSFSS-1608</t>
  </si>
  <si>
    <t>KCSFSS-1607</t>
  </si>
  <si>
    <t>KCSFSS-1606</t>
  </si>
  <si>
    <t>KCSFSS-1605</t>
  </si>
  <si>
    <t>KCSFSS-1604</t>
  </si>
  <si>
    <t>KCSFSS-1603</t>
  </si>
  <si>
    <t>KCSFPS-335</t>
  </si>
  <si>
    <t>KCSFSS-1602</t>
  </si>
  <si>
    <t>KCSFSS-1601</t>
  </si>
  <si>
    <t>KCSFSS-1600</t>
  </si>
  <si>
    <t>KCSFSS-1599</t>
  </si>
  <si>
    <t>KCSFSS-1598</t>
  </si>
  <si>
    <t>KCSFSS-1597</t>
  </si>
  <si>
    <t>KCSFPS-334</t>
  </si>
  <si>
    <t>KCSFSS-1596</t>
  </si>
  <si>
    <t>KCSFSS-1595</t>
  </si>
  <si>
    <t>KCSFSS-1594</t>
  </si>
  <si>
    <t>KCSFPS-333</t>
  </si>
  <si>
    <t>KCSFSS-1593</t>
  </si>
  <si>
    <t>KCSFPS-332</t>
  </si>
  <si>
    <t>KCSFPS-331</t>
  </si>
  <si>
    <t>KCSFSS-1592</t>
  </si>
  <si>
    <t>KCSFSS-1591</t>
  </si>
  <si>
    <t>KCSFSS-1590</t>
  </si>
  <si>
    <t>KCSFSS-1589</t>
  </si>
  <si>
    <t>KCSFSS-1588</t>
  </si>
  <si>
    <t>KCSFSS-1587</t>
  </si>
  <si>
    <t>KCSFPS-330</t>
  </si>
  <si>
    <t>KCSFSS-1586</t>
  </si>
  <si>
    <t>KCSFSS-1585</t>
  </si>
  <si>
    <t>KCSFSS-1584</t>
  </si>
  <si>
    <t>KCSFSS-1583</t>
  </si>
  <si>
    <t>KCSFSS-1582</t>
  </si>
  <si>
    <t>KCSFSS-1581</t>
  </si>
  <si>
    <t>KCSFSS-1580</t>
  </si>
  <si>
    <t>KCSFSS-1579</t>
  </si>
  <si>
    <t>KCSFSS-1578</t>
  </si>
  <si>
    <t>KCSFSS-1577</t>
  </si>
  <si>
    <t>KCSFSS-1576</t>
  </si>
  <si>
    <t>KCSFSS-1575</t>
  </si>
  <si>
    <t>KCSFSS-1574</t>
  </si>
  <si>
    <t>KCSFSS-1573</t>
  </si>
  <si>
    <t>KCSFSS-1572</t>
  </si>
  <si>
    <t>KCSFSS-1571</t>
  </si>
  <si>
    <t>KCSFSS-1570</t>
  </si>
  <si>
    <t>KCSFSS-1569</t>
  </si>
  <si>
    <t>KCSFPS-329</t>
  </si>
  <si>
    <t>KCSFSS-1568</t>
  </si>
  <si>
    <t>KCSFSS-1566</t>
  </si>
  <si>
    <t>KCSFSS-1565</t>
  </si>
  <si>
    <t>KCSFSS-1564</t>
  </si>
  <si>
    <t>KCSFSS-1563</t>
  </si>
  <si>
    <t>KCSFPS-328</t>
  </si>
  <si>
    <t>KCSFSS-1562</t>
  </si>
  <si>
    <t>KCSFSS-1561</t>
  </si>
  <si>
    <t>KCSFSS-1560</t>
  </si>
  <si>
    <t>KCSFSS-1558</t>
  </si>
  <si>
    <t>KCSFSS-1557</t>
  </si>
  <si>
    <t>KCSFSS-1555</t>
  </si>
  <si>
    <t>KCSFSS-1554</t>
  </si>
  <si>
    <t>KCSFSS-1553</t>
  </si>
  <si>
    <t>KCSFSS-1552</t>
  </si>
  <si>
    <t>KCSFSS-1551</t>
  </si>
  <si>
    <t>KCSFSS-1550</t>
  </si>
  <si>
    <t>KCSFSS-1549</t>
  </si>
  <si>
    <t>KCSFSS-1548</t>
  </si>
  <si>
    <t>KCSFSS-1547</t>
  </si>
  <si>
    <t>KCSFSS-1546</t>
  </si>
  <si>
    <t>KCSFSS-1545</t>
  </si>
  <si>
    <t>KCSFSS-1544</t>
  </si>
  <si>
    <t>KCSFSS-1543</t>
  </si>
  <si>
    <t>KCSFSS-1542</t>
  </si>
  <si>
    <t>KCSFSS-1541</t>
  </si>
  <si>
    <t>KCSFSS-1540</t>
  </si>
  <si>
    <t>KCSFSS-1539</t>
  </si>
  <si>
    <t>KCSFSS-1538</t>
  </si>
  <si>
    <t>KCSFSS-1537</t>
  </si>
  <si>
    <t>KCSFSS-1536</t>
  </si>
  <si>
    <t>KCSFSS-1535</t>
  </si>
  <si>
    <t>KCSFSS-1534</t>
  </si>
  <si>
    <t>KCSFSS-1533</t>
  </si>
  <si>
    <t>KCSFSS-1531</t>
  </si>
  <si>
    <t>KCSFSS-1530</t>
  </si>
  <si>
    <t>KCSFSS-1529</t>
  </si>
  <si>
    <t>KCSFSS-1528</t>
  </si>
  <si>
    <t>KCSFSS-1527</t>
  </si>
  <si>
    <t>KCSFSS-1526</t>
  </si>
  <si>
    <t>KCSFSS-1525</t>
  </si>
  <si>
    <t>KCSFSS-1524</t>
  </si>
  <si>
    <t>KCSFSS-1523</t>
  </si>
  <si>
    <t>KCSFSS-1522</t>
  </si>
  <si>
    <t>KCSFSS-1521</t>
  </si>
  <si>
    <t>KCSFSS-1520</t>
  </si>
  <si>
    <t>KCSFSS-1519</t>
  </si>
  <si>
    <t>KCSFSS-1518</t>
  </si>
  <si>
    <t>KCSFSS-1517</t>
  </si>
  <si>
    <t>KCSFSS-1516</t>
  </si>
  <si>
    <t>KCSFSS-1515</t>
  </si>
  <si>
    <t>KCSFSS-1514</t>
  </si>
  <si>
    <t>KCSFSS-1513</t>
  </si>
  <si>
    <t>KCSFSS-1512</t>
  </si>
  <si>
    <t>KCSFSS-1511</t>
  </si>
  <si>
    <t>KCSFSS-1510</t>
  </si>
  <si>
    <t>KCSFSS-1509</t>
  </si>
  <si>
    <t>KCSFSS-1508</t>
  </si>
  <si>
    <t>KCSFPS-327</t>
  </si>
  <si>
    <t>KCSFPS-326</t>
  </si>
  <si>
    <t>KCSFSS-1506</t>
  </si>
  <si>
    <t>KCSFSS-1504</t>
  </si>
  <si>
    <t>KCSFSS-1503</t>
  </si>
  <si>
    <t>KCSFSS-1502</t>
  </si>
  <si>
    <t>KCSFSS-1501</t>
  </si>
  <si>
    <t>KCSFSS-1500</t>
  </si>
  <si>
    <t>KCSFSS-1499</t>
  </si>
  <si>
    <t>KCSFSS-1498</t>
  </si>
  <si>
    <t>KCSFSS-1497</t>
  </si>
  <si>
    <t>KCSFSS-1496</t>
  </si>
  <si>
    <t>KCSFSS-1495</t>
  </si>
  <si>
    <t>KCSFSS-1494</t>
  </si>
  <si>
    <t>KCSFSS-1493</t>
  </si>
  <si>
    <t>KCSFSS-1492</t>
  </si>
  <si>
    <t>KCSFSS-1491</t>
  </si>
  <si>
    <t>KCSFSS-1490</t>
  </si>
  <si>
    <t>KCSFSS-1489</t>
  </si>
  <si>
    <t>KCSFSS-1488</t>
  </si>
  <si>
    <t>KCSFSS-1487</t>
  </si>
  <si>
    <t>KCSFSS-1486</t>
  </si>
  <si>
    <t>KCSFSS-1485</t>
  </si>
  <si>
    <t>KCSFSS-1484</t>
  </si>
  <si>
    <t>KCSFSS-1483</t>
  </si>
  <si>
    <t>KCSFSS-1482</t>
  </si>
  <si>
    <t>KCSFSS-1481</t>
  </si>
  <si>
    <t>KCSFSS-1480</t>
  </si>
  <si>
    <t>KCSFPS-325</t>
  </si>
  <si>
    <t>KCSFSS-1479</t>
  </si>
  <si>
    <t>KCSFSS-1478</t>
  </si>
  <si>
    <t>KCSFSS-1477</t>
  </si>
  <si>
    <t>KCSFSS-1476</t>
  </si>
  <si>
    <t>KCSFSS-1475</t>
  </si>
  <si>
    <t>KCSFSS-1474</t>
  </si>
  <si>
    <t>KCSFPS-324</t>
  </si>
  <si>
    <t>KCSFPS-323</t>
  </si>
  <si>
    <t>KCSFSS-1473</t>
  </si>
  <si>
    <t>KCSFSS-1472</t>
  </si>
  <si>
    <t>System Bug, setting balance as zero</t>
  </si>
  <si>
    <t>KCSFSS-1471</t>
  </si>
  <si>
    <t>KCSFSS-1470</t>
  </si>
  <si>
    <t>KCSFSS-1469</t>
  </si>
  <si>
    <t>KCSFSS-1468</t>
  </si>
  <si>
    <t>KCSFSS-1466</t>
  </si>
  <si>
    <t>KCSFSS-1465</t>
  </si>
  <si>
    <t>KCSFSS-1464</t>
  </si>
  <si>
    <t>KCSFSS-1463</t>
  </si>
  <si>
    <t>KCSFSS-1462</t>
  </si>
  <si>
    <t>KCSFSS-1461</t>
  </si>
  <si>
    <t>KCSFSS-1460</t>
  </si>
  <si>
    <t>KCSFSS-1459</t>
  </si>
  <si>
    <t>KCSFSS-1458</t>
  </si>
  <si>
    <t>KCSFSS-1456</t>
  </si>
  <si>
    <t>KCSFSS-1455</t>
  </si>
  <si>
    <t>KCSFSS-1454</t>
  </si>
  <si>
    <t>KCSFSS-1453</t>
  </si>
  <si>
    <t>KCSFSS-1452</t>
  </si>
  <si>
    <t>KCSFSS-1451</t>
  </si>
  <si>
    <t>KCSFSS-1450</t>
  </si>
  <si>
    <t>KCSFSS-1449</t>
  </si>
  <si>
    <t>KCSFSS-1448</t>
  </si>
  <si>
    <t>KCSFSS-1447</t>
  </si>
  <si>
    <t>KCSFSS-1446</t>
  </si>
  <si>
    <t>KCSFSS-1445</t>
  </si>
  <si>
    <t>KCSFSS-1444</t>
  </si>
  <si>
    <t>KCSFSS-1443</t>
  </si>
  <si>
    <t>KCSFSS-1442</t>
  </si>
  <si>
    <t>KCSFSS-1441</t>
  </si>
  <si>
    <t>KCSFSS-1440</t>
  </si>
  <si>
    <t>KCSFSS-1439</t>
  </si>
  <si>
    <t>KCSFSS-1438</t>
  </si>
  <si>
    <t>KCSFSS-1437</t>
  </si>
  <si>
    <t>KCSFPS-322</t>
  </si>
  <si>
    <t>KCSFPS-321</t>
  </si>
  <si>
    <t>KCSFSS-1436</t>
  </si>
  <si>
    <t>KCSFSS-1435</t>
  </si>
  <si>
    <t>KCSFSS-1433</t>
  </si>
  <si>
    <t>KCSFSS-1432</t>
  </si>
  <si>
    <t>KCSFSS-1431</t>
  </si>
  <si>
    <t>KCSFSS-1430</t>
  </si>
  <si>
    <t>KCSFSS-1429</t>
  </si>
  <si>
    <t>KCSFPS-320</t>
  </si>
  <si>
    <t>KCSFSS-1428</t>
  </si>
  <si>
    <t>KCSFSS-1427</t>
  </si>
  <si>
    <t>KCSFSS-1426</t>
  </si>
  <si>
    <t>KCSFSS-1425</t>
  </si>
  <si>
    <t>KCSFSS-1424</t>
  </si>
  <si>
    <t>KCSFSS-1422</t>
  </si>
  <si>
    <t>KCSFSS-1421</t>
  </si>
  <si>
    <t>KCSFSS-1420</t>
  </si>
  <si>
    <t>KCSFSS-1419</t>
  </si>
  <si>
    <t>KCSFSS-1418</t>
  </si>
  <si>
    <t>KCSFSS-1417</t>
  </si>
  <si>
    <t>KCSFSS-1416</t>
  </si>
  <si>
    <t>KCSFSS-1415</t>
  </si>
  <si>
    <t>KCSFSS-1414</t>
  </si>
  <si>
    <t>KCSFPS-319</t>
  </si>
  <si>
    <t>KCSFSS-1413</t>
  </si>
  <si>
    <t>KCSFSS-1412</t>
  </si>
  <si>
    <t>KCSFSS-1411</t>
  </si>
  <si>
    <t>KCSFSS-1410</t>
  </si>
  <si>
    <t>KCSFSS-1409</t>
  </si>
  <si>
    <t>KCSFSS-1408</t>
  </si>
  <si>
    <t>KCSFSS-1407</t>
  </si>
  <si>
    <t>KCSFSS-1406</t>
  </si>
  <si>
    <t>KCSFSS-1405</t>
  </si>
  <si>
    <t>KCSFSS-1404</t>
  </si>
  <si>
    <t>KCSFSS-1403</t>
  </si>
  <si>
    <t>KCSFSS-1402</t>
  </si>
  <si>
    <t>KCSFSS-1401</t>
  </si>
  <si>
    <t>KCSFSS-1400</t>
  </si>
  <si>
    <r>
      <rPr>
        <b/>
        <sz val="8"/>
        <color rgb="FF000000"/>
        <rFont val="SansSerif"/>
        <charset val="134"/>
      </rPr>
      <t>Closing</t>
    </r>
  </si>
  <si>
    <r>
      <rPr>
        <b/>
        <sz val="8"/>
        <color rgb="FF000000"/>
        <rFont val="SansSerif"/>
        <charset val="134"/>
      </rPr>
      <t>ADD/LESS REPORT</t>
    </r>
  </si>
  <si>
    <r>
      <rPr>
        <b/>
        <sz val="8"/>
        <color rgb="FF000000"/>
        <rFont val="SansSerif"/>
        <charset val="134"/>
      </rPr>
      <t>Openng</t>
    </r>
  </si>
  <si>
    <r>
      <rPr>
        <b/>
        <sz val="8"/>
        <color rgb="FF000000"/>
        <rFont val="SansSerif"/>
        <charset val="134"/>
      </rPr>
      <t>Date</t>
    </r>
  </si>
  <si>
    <t>MIN</t>
  </si>
  <si>
    <t>MAX</t>
  </si>
  <si>
    <t>SUM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</si>
</sst>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_ * #,##0_ ;_ * \-#,##0_ ;_ * &quot;-&quot;??_ ;_ @_ "/>
  </numFmts>
  <fonts count="12">
    <font>
      <sz val="11"/>
      <color indexed="8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rgb="FF000000"/>
      <name val="SansSerif"/>
      <family val="2"/>
    </font>
    <font>
      <b/>
      <sz val="10"/>
      <color rgb="FF000000"/>
      <name val="SansSerif"/>
      <family val="2"/>
    </font>
    <font>
      <b/>
      <sz val="14"/>
      <color rgb="FF000000"/>
      <name val="SansSerif"/>
      <family val="2"/>
    </font>
    <font>
      <b/>
      <sz val="8"/>
      <color rgb="FF000000"/>
      <name val="SansSerif"/>
    </font>
    <font>
      <sz val="11"/>
      <color theme="1"/>
      <name val="SansSerif"/>
    </font>
    <font>
      <b/>
      <sz val="8"/>
      <color rgb="FF000000"/>
      <name val="SansSerif"/>
      <charset val="134"/>
    </font>
    <font>
      <sz val="8"/>
      <color rgb="FF000000"/>
      <name val="SansSerif"/>
      <family val="2"/>
    </font>
    <font>
      <sz val="8"/>
      <color rgb="FFFF0000"/>
      <name val="SansSerif"/>
      <family val="2"/>
    </font>
    <font>
      <b/>
      <sz val="8"/>
      <color rgb="FF000000"/>
      <name val="SansSerif"/>
      <family val="2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</cellStyleXfs>
  <cellXfs count="57">
    <xf numFmtId="0" fontId="0" fillId="0" borderId="0" xfId="0">
      <alignment vertical="center"/>
    </xf>
    <xf numFmtId="0" fontId="3" fillId="0" borderId="0" xfId="0" applyNumberFormat="1" applyFont="1" applyFill="1" applyBorder="1" applyAlignment="1" applyProtection="1">
      <alignment horizontal="center" vertical="top" shrinkToFit="1"/>
      <protection hidden="1"/>
    </xf>
    <xf numFmtId="0" fontId="3" fillId="0" borderId="0" xfId="0" applyNumberFormat="1" applyFont="1" applyFill="1" applyBorder="1" applyAlignment="1" applyProtection="1">
      <alignment horizontal="center" vertical="top" wrapText="1"/>
      <protection locked="0"/>
    </xf>
    <xf numFmtId="0" fontId="1" fillId="0" borderId="0" xfId="0" applyFont="1" applyFill="1">
      <alignment vertical="center"/>
    </xf>
    <xf numFmtId="0" fontId="4" fillId="0" borderId="0" xfId="0" applyNumberFormat="1" applyFont="1" applyFill="1" applyBorder="1" applyAlignment="1" applyProtection="1">
      <alignment horizontal="center" vertical="top" shrinkToFit="1"/>
      <protection hidden="1"/>
    </xf>
    <xf numFmtId="0" fontId="4" fillId="0" borderId="0" xfId="0" applyNumberFormat="1" applyFont="1" applyFill="1" applyBorder="1" applyAlignment="1" applyProtection="1">
      <alignment horizontal="center" vertical="top" wrapText="1"/>
      <protection locked="0"/>
    </xf>
    <xf numFmtId="0" fontId="5" fillId="0" borderId="0" xfId="0" applyNumberFormat="1" applyFont="1" applyFill="1" applyBorder="1" applyAlignment="1" applyProtection="1">
      <alignment horizontal="center" vertical="top" shrinkToFit="1"/>
      <protection hidden="1"/>
    </xf>
    <xf numFmtId="0" fontId="5" fillId="0" borderId="0" xfId="0" applyNumberFormat="1" applyFont="1" applyFill="1" applyBorder="1" applyAlignment="1" applyProtection="1">
      <alignment horizontal="center" vertical="top" wrapText="1"/>
      <protection locked="0"/>
    </xf>
    <xf numFmtId="0" fontId="4" fillId="0" borderId="0" xfId="0" applyNumberFormat="1" applyFont="1" applyFill="1" applyBorder="1" applyAlignment="1" applyProtection="1">
      <alignment horizontal="left" vertical="top" shrinkToFit="1"/>
      <protection hidden="1"/>
    </xf>
    <xf numFmtId="0" fontId="4" fillId="0" borderId="0" xfId="0" applyNumberFormat="1" applyFont="1" applyFill="1" applyBorder="1" applyAlignment="1" applyProtection="1">
      <alignment horizontal="left" vertical="top" wrapText="1"/>
      <protection locked="0"/>
    </xf>
    <xf numFmtId="0" fontId="6" fillId="0" borderId="0" xfId="0" applyNumberFormat="1" applyFont="1" applyFill="1" applyBorder="1" applyAlignment="1" applyProtection="1">
      <alignment vertical="top" shrinkToFit="1"/>
      <protection hidden="1"/>
    </xf>
    <xf numFmtId="0" fontId="6" fillId="0" borderId="0" xfId="0" applyNumberFormat="1" applyFont="1" applyFill="1" applyBorder="1" applyAlignment="1" applyProtection="1">
      <alignment horizontal="center" vertical="top" shrinkToFit="1"/>
      <protection hidden="1"/>
    </xf>
    <xf numFmtId="0" fontId="6" fillId="0" borderId="0" xfId="0" applyNumberFormat="1" applyFont="1" applyFill="1" applyBorder="1" applyAlignment="1" applyProtection="1">
      <alignment horizontal="center" vertical="top" wrapText="1"/>
      <protection locked="0"/>
    </xf>
    <xf numFmtId="0" fontId="6" fillId="0" borderId="0" xfId="0" applyNumberFormat="1" applyFont="1" applyFill="1" applyBorder="1" applyAlignment="1" applyProtection="1">
      <alignment vertical="top" wrapText="1"/>
      <protection locked="0"/>
    </xf>
    <xf numFmtId="0" fontId="7" fillId="0" borderId="0" xfId="0" applyNumberFormat="1" applyFont="1" applyFill="1" applyBorder="1" applyAlignment="1" applyProtection="1">
      <alignment wrapText="1"/>
      <protection locked="0"/>
    </xf>
    <xf numFmtId="0" fontId="6" fillId="0" borderId="0" xfId="0" applyNumberFormat="1" applyFont="1" applyFill="1" applyBorder="1" applyAlignment="1" applyProtection="1">
      <alignment horizontal="center" vertical="top" shrinkToFit="1"/>
      <protection hidden="1"/>
    </xf>
    <xf numFmtId="0" fontId="6" fillId="0" borderId="0" xfId="0" applyNumberFormat="1" applyFont="1" applyFill="1" applyBorder="1" applyAlignment="1" applyProtection="1">
      <alignment horizontal="center" vertical="top" wrapText="1"/>
      <protection locked="0"/>
    </xf>
    <xf numFmtId="0" fontId="6" fillId="0" borderId="0" xfId="0" applyNumberFormat="1" applyFont="1" applyFill="1" applyBorder="1" applyAlignment="1" applyProtection="1">
      <alignment vertical="top" wrapText="1"/>
      <protection locked="0"/>
    </xf>
    <xf numFmtId="0" fontId="8" fillId="2" borderId="0" xfId="0" applyNumberFormat="1" applyFont="1" applyFill="1" applyBorder="1" applyAlignment="1" applyProtection="1">
      <alignment vertical="top" wrapText="1"/>
      <protection locked="0"/>
    </xf>
    <xf numFmtId="0" fontId="9" fillId="0" borderId="0" xfId="0" applyNumberFormat="1" applyFont="1" applyFill="1" applyBorder="1" applyAlignment="1" applyProtection="1">
      <alignment horizontal="left" vertical="top" shrinkToFit="1"/>
      <protection hidden="1"/>
    </xf>
    <xf numFmtId="0" fontId="9" fillId="0" borderId="0" xfId="0" applyNumberFormat="1" applyFont="1" applyFill="1" applyBorder="1" applyAlignment="1" applyProtection="1">
      <alignment horizontal="right" vertical="top" shrinkToFit="1"/>
      <protection hidden="1"/>
    </xf>
    <xf numFmtId="0" fontId="1" fillId="0" borderId="0" xfId="0" applyFont="1" applyFill="1" applyAlignment="1">
      <alignment vertical="center"/>
    </xf>
    <xf numFmtId="43" fontId="10" fillId="0" borderId="0" xfId="1" applyFont="1" applyFill="1" applyBorder="1" applyAlignment="1" applyProtection="1">
      <alignment horizontal="right" vertical="top" shrinkToFit="1"/>
      <protection hidden="1"/>
    </xf>
    <xf numFmtId="0" fontId="9" fillId="3" borderId="0" xfId="0" applyNumberFormat="1" applyFont="1" applyFill="1" applyBorder="1" applyAlignment="1" applyProtection="1">
      <alignment horizontal="left" vertical="top" shrinkToFit="1"/>
      <protection hidden="1"/>
    </xf>
    <xf numFmtId="0" fontId="9" fillId="3" borderId="0" xfId="0" applyNumberFormat="1" applyFont="1" applyFill="1" applyBorder="1" applyAlignment="1" applyProtection="1">
      <alignment horizontal="right" vertical="top" shrinkToFit="1"/>
      <protection hidden="1"/>
    </xf>
    <xf numFmtId="0" fontId="7" fillId="3" borderId="0" xfId="0" applyNumberFormat="1" applyFont="1" applyFill="1" applyBorder="1" applyAlignment="1" applyProtection="1">
      <alignment wrapText="1"/>
      <protection locked="0"/>
    </xf>
    <xf numFmtId="0" fontId="1" fillId="3" borderId="0" xfId="0" applyFont="1" applyFill="1" applyAlignment="1">
      <alignment vertical="center"/>
    </xf>
    <xf numFmtId="0" fontId="1" fillId="0" borderId="0" xfId="0" applyNumberFormat="1" applyFont="1" applyFill="1" applyBorder="1" applyAlignment="1" applyProtection="1">
      <alignment wrapText="1"/>
      <protection locked="0"/>
    </xf>
    <xf numFmtId="43" fontId="9" fillId="4" borderId="0" xfId="1" applyFont="1" applyFill="1" applyBorder="1" applyAlignment="1" applyProtection="1">
      <alignment horizontal="right" vertical="top" shrinkToFit="1"/>
      <protection hidden="1"/>
    </xf>
    <xf numFmtId="164" fontId="9" fillId="0" borderId="0" xfId="1" applyNumberFormat="1" applyFont="1" applyFill="1" applyBorder="1" applyAlignment="1" applyProtection="1">
      <alignment horizontal="right" vertical="top" shrinkToFit="1"/>
      <protection hidden="1"/>
    </xf>
    <xf numFmtId="0" fontId="1" fillId="2" borderId="0" xfId="0" applyFont="1" applyFill="1" applyAlignment="1">
      <alignment vertical="center"/>
    </xf>
    <xf numFmtId="0" fontId="9" fillId="0" borderId="0" xfId="0" applyNumberFormat="1" applyFont="1" applyFill="1" applyBorder="1" applyAlignment="1" applyProtection="1">
      <alignment horizontal="left" vertical="top" wrapText="1" shrinkToFit="1"/>
      <protection hidden="1"/>
    </xf>
    <xf numFmtId="0" fontId="1" fillId="5" borderId="0" xfId="0" applyFont="1" applyFill="1">
      <alignment vertical="center"/>
    </xf>
    <xf numFmtId="0" fontId="1" fillId="0" borderId="0" xfId="0" applyFont="1" applyFill="1" applyAlignment="1">
      <alignment vertical="center" wrapText="1"/>
    </xf>
    <xf numFmtId="0" fontId="9" fillId="0" borderId="0" xfId="0" applyNumberFormat="1" applyFont="1" applyFill="1" applyBorder="1" applyAlignment="1" applyProtection="1">
      <alignment horizontal="right" vertical="top" wrapText="1" shrinkToFit="1"/>
      <protection hidden="1"/>
    </xf>
    <xf numFmtId="0" fontId="1" fillId="2" borderId="0" xfId="0" applyFont="1" applyFill="1">
      <alignment vertical="center"/>
    </xf>
    <xf numFmtId="164" fontId="9" fillId="0" borderId="0" xfId="1" applyNumberFormat="1" applyFont="1" applyFill="1" applyBorder="1" applyAlignment="1" applyProtection="1">
      <alignment horizontal="right" vertical="top" wrapText="1" shrinkToFit="1"/>
      <protection hidden="1"/>
    </xf>
    <xf numFmtId="164" fontId="10" fillId="0" borderId="0" xfId="1" applyNumberFormat="1" applyFont="1" applyFill="1" applyBorder="1" applyAlignment="1" applyProtection="1">
      <alignment horizontal="right" vertical="top" wrapText="1" shrinkToFit="1"/>
      <protection hidden="1"/>
    </xf>
    <xf numFmtId="0" fontId="9" fillId="5" borderId="0" xfId="0" applyNumberFormat="1" applyFont="1" applyFill="1" applyBorder="1" applyAlignment="1" applyProtection="1">
      <alignment horizontal="right" vertical="top" shrinkToFit="1"/>
      <protection hidden="1"/>
    </xf>
    <xf numFmtId="43" fontId="9" fillId="0" borderId="0" xfId="1" applyFont="1" applyFill="1" applyBorder="1" applyAlignment="1" applyProtection="1">
      <alignment horizontal="right" vertical="top" shrinkToFit="1"/>
      <protection hidden="1"/>
    </xf>
    <xf numFmtId="0" fontId="1" fillId="5" borderId="0" xfId="0" applyNumberFormat="1" applyFont="1" applyFill="1" applyBorder="1" applyAlignment="1" applyProtection="1">
      <alignment wrapText="1"/>
      <protection locked="0"/>
    </xf>
    <xf numFmtId="0" fontId="1" fillId="3" borderId="0" xfId="0" applyFont="1" applyFill="1">
      <alignment vertical="center"/>
    </xf>
    <xf numFmtId="0" fontId="1" fillId="3" borderId="0" xfId="0" applyFont="1" applyFill="1" applyAlignment="1">
      <alignment vertical="center" wrapText="1"/>
    </xf>
    <xf numFmtId="0" fontId="1" fillId="3" borderId="0" xfId="0" applyNumberFormat="1" applyFont="1" applyFill="1" applyBorder="1" applyAlignment="1" applyProtection="1">
      <alignment wrapText="1"/>
      <protection locked="0"/>
    </xf>
    <xf numFmtId="0" fontId="7" fillId="0" borderId="0" xfId="0" applyFont="1" applyFill="1">
      <alignment vertical="center"/>
    </xf>
    <xf numFmtId="0" fontId="7" fillId="0" borderId="0" xfId="0" applyFont="1" applyFill="1" applyAlignment="1">
      <alignment vertical="center" wrapText="1"/>
    </xf>
    <xf numFmtId="0" fontId="11" fillId="0" borderId="0" xfId="0" applyNumberFormat="1" applyFont="1" applyFill="1" applyBorder="1" applyAlignment="1" applyProtection="1">
      <alignment horizontal="right" vertical="top" wrapText="1" shrinkToFit="1"/>
      <protection hidden="1"/>
    </xf>
    <xf numFmtId="0" fontId="11" fillId="0" borderId="0" xfId="0" applyNumberFormat="1" applyFont="1" applyFill="1" applyBorder="1" applyAlignment="1" applyProtection="1">
      <alignment horizontal="left" vertical="top" wrapText="1" shrinkToFit="1"/>
      <protection hidden="1"/>
    </xf>
    <xf numFmtId="0" fontId="11" fillId="0" borderId="0" xfId="0" applyNumberFormat="1" applyFont="1" applyFill="1" applyBorder="1" applyAlignment="1" applyProtection="1">
      <alignment vertical="top" wrapText="1" shrinkToFit="1"/>
      <protection hidden="1"/>
    </xf>
    <xf numFmtId="0" fontId="8" fillId="0" borderId="0" xfId="0" applyNumberFormat="1" applyFont="1" applyFill="1" applyBorder="1" applyAlignment="1" applyProtection="1">
      <alignment vertical="top" wrapText="1"/>
      <protection locked="0"/>
    </xf>
    <xf numFmtId="0" fontId="8" fillId="0" borderId="0" xfId="0" applyNumberFormat="1" applyFont="1" applyFill="1" applyBorder="1" applyAlignment="1" applyProtection="1">
      <alignment vertical="top" wrapText="1" shrinkToFit="1"/>
      <protection hidden="1"/>
    </xf>
    <xf numFmtId="164" fontId="8" fillId="0" borderId="0" xfId="1" applyNumberFormat="1" applyFont="1" applyFill="1" applyBorder="1" applyAlignment="1" applyProtection="1">
      <alignment vertical="top" wrapText="1"/>
      <protection locked="0"/>
    </xf>
    <xf numFmtId="0" fontId="2" fillId="0" borderId="0" xfId="0" applyFont="1" applyFill="1">
      <alignment vertical="center"/>
    </xf>
    <xf numFmtId="0" fontId="4" fillId="0" borderId="0" xfId="0" applyNumberFormat="1" applyFont="1" applyFill="1" applyBorder="1" applyAlignment="1" applyProtection="1">
      <alignment horizontal="left" vertical="top" wrapText="1" shrinkToFit="1"/>
      <protection hidden="1"/>
    </xf>
    <xf numFmtId="0" fontId="5" fillId="0" borderId="0" xfId="0" applyNumberFormat="1" applyFont="1" applyFill="1" applyBorder="1" applyAlignment="1" applyProtection="1">
      <alignment horizontal="center" vertical="top" wrapText="1" shrinkToFit="1"/>
      <protection hidden="1"/>
    </xf>
    <xf numFmtId="0" fontId="4" fillId="0" borderId="0" xfId="0" applyNumberFormat="1" applyFont="1" applyFill="1" applyBorder="1" applyAlignment="1" applyProtection="1">
      <alignment horizontal="center" vertical="top" wrapText="1" shrinkToFit="1"/>
      <protection hidden="1"/>
    </xf>
    <xf numFmtId="0" fontId="3" fillId="0" borderId="0" xfId="0" applyNumberFormat="1" applyFont="1" applyFill="1" applyBorder="1" applyAlignment="1" applyProtection="1">
      <alignment horizontal="center" vertical="top" wrapText="1" shrinkToFit="1"/>
      <protection hidden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%20Franchise%20CSJ%2001-09-24%20to%2011-09-24%20-%20ADITY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-2/Desktop/AMARJA%20MADAM/TransactionDetailofFranchiseeReport_03_07_2024%2011_55_47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-2/Desktop/AMARJA%20MADAM/TransactionDetailofFranchiseeReport_03_07_2024%2012_15_4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AL"/>
      <sheetName val="Fran CSJ Docs"/>
      <sheetName val="Fran Bank Payment"/>
      <sheetName val="Gold-Fran"/>
      <sheetName val="Silver-Fran"/>
      <sheetName val="MASTER"/>
      <sheetName val="Issues"/>
    </sheetNames>
    <sheetDataSet>
      <sheetData sheetId="0">
        <row r="1">
          <cell r="E1" t="str">
            <v>FINAL AMT</v>
          </cell>
        </row>
        <row r="2">
          <cell r="B2" t="str">
            <v>Count</v>
          </cell>
          <cell r="C2">
            <v>607</v>
          </cell>
          <cell r="D2">
            <v>608</v>
          </cell>
        </row>
        <row r="3">
          <cell r="B3" t="str">
            <v>Total</v>
          </cell>
          <cell r="D3">
            <v>586960.10700000008</v>
          </cell>
          <cell r="E3">
            <v>885944409.58099973</v>
          </cell>
        </row>
        <row r="5">
          <cell r="A5" t="str">
            <v xml:space="preserve">Doc No </v>
          </cell>
          <cell r="B5" t="str">
            <v>Class</v>
          </cell>
          <cell r="C5" t="str">
            <v>Type</v>
          </cell>
          <cell r="D5" t="str">
            <v>Sum of Fine Wt</v>
          </cell>
          <cell r="E5" t="str">
            <v>Sum of Metal Value</v>
          </cell>
        </row>
        <row r="6">
          <cell r="A6" t="str">
            <v>(blank)</v>
          </cell>
          <cell r="B6" t="str">
            <v>(blank)</v>
          </cell>
          <cell r="C6" t="str">
            <v>(blank)</v>
          </cell>
        </row>
        <row r="7">
          <cell r="A7" t="str">
            <v>KCSFSS-1400</v>
          </cell>
          <cell r="B7" t="str">
            <v>Silver</v>
          </cell>
          <cell r="C7" t="str">
            <v>Sale</v>
          </cell>
          <cell r="D7">
            <v>154.38300000000001</v>
          </cell>
          <cell r="E7">
            <v>13165.781999999999</v>
          </cell>
        </row>
        <row r="8">
          <cell r="A8" t="str">
            <v>KCSFSS-1401</v>
          </cell>
          <cell r="B8" t="str">
            <v>Silver</v>
          </cell>
          <cell r="C8" t="str">
            <v>Sale</v>
          </cell>
          <cell r="D8">
            <v>159.673</v>
          </cell>
          <cell r="E8">
            <v>13616.913</v>
          </cell>
        </row>
        <row r="9">
          <cell r="A9" t="str">
            <v>KCSFSS-1402</v>
          </cell>
          <cell r="B9" t="str">
            <v>Silver</v>
          </cell>
          <cell r="C9" t="str">
            <v>Sale</v>
          </cell>
          <cell r="D9">
            <v>214.619</v>
          </cell>
          <cell r="E9">
            <v>18302.707999999999</v>
          </cell>
        </row>
        <row r="10">
          <cell r="A10" t="str">
            <v>KCSFSS-1403</v>
          </cell>
          <cell r="B10" t="str">
            <v>Silver</v>
          </cell>
          <cell r="C10" t="str">
            <v>Sale</v>
          </cell>
          <cell r="D10">
            <v>118.816</v>
          </cell>
          <cell r="E10">
            <v>10132.628000000001</v>
          </cell>
        </row>
        <row r="11">
          <cell r="A11" t="str">
            <v>KCSFSS-1404</v>
          </cell>
          <cell r="B11" t="str">
            <v>Silver</v>
          </cell>
          <cell r="C11" t="str">
            <v>Sale</v>
          </cell>
          <cell r="D11">
            <v>110.205</v>
          </cell>
          <cell r="E11">
            <v>9398.2819999999992</v>
          </cell>
        </row>
        <row r="12">
          <cell r="A12" t="str">
            <v>KCSFSS-1405</v>
          </cell>
          <cell r="B12" t="str">
            <v>Silver</v>
          </cell>
          <cell r="C12" t="str">
            <v>Sale</v>
          </cell>
          <cell r="D12">
            <v>454.13499999999999</v>
          </cell>
          <cell r="E12">
            <v>38728.633000000002</v>
          </cell>
        </row>
        <row r="13">
          <cell r="A13" t="str">
            <v>KCSFSS-1406</v>
          </cell>
          <cell r="B13" t="str">
            <v>Silver</v>
          </cell>
          <cell r="C13" t="str">
            <v>Sale</v>
          </cell>
          <cell r="D13">
            <v>24.762</v>
          </cell>
          <cell r="E13">
            <v>2111.703</v>
          </cell>
        </row>
        <row r="14">
          <cell r="A14" t="str">
            <v>KCSFSO-1523</v>
          </cell>
          <cell r="B14" t="str">
            <v>Gold</v>
          </cell>
          <cell r="C14" t="str">
            <v>Sale</v>
          </cell>
          <cell r="D14">
            <v>1.1000000000000001</v>
          </cell>
          <cell r="E14">
            <v>7892.3680000000004</v>
          </cell>
        </row>
        <row r="15">
          <cell r="A15" t="str">
            <v>KCSFSO-1524</v>
          </cell>
          <cell r="B15" t="str">
            <v>Gold</v>
          </cell>
          <cell r="C15" t="str">
            <v>Sale</v>
          </cell>
          <cell r="D15">
            <v>3.1560000000000001</v>
          </cell>
          <cell r="E15">
            <v>22643.920999999998</v>
          </cell>
        </row>
        <row r="16">
          <cell r="A16" t="str">
            <v>KCSFSO-1525</v>
          </cell>
          <cell r="B16" t="str">
            <v>Gold</v>
          </cell>
          <cell r="C16" t="str">
            <v>Sale</v>
          </cell>
          <cell r="D16">
            <v>72.284999999999997</v>
          </cell>
          <cell r="E16">
            <v>518636.201</v>
          </cell>
        </row>
        <row r="17">
          <cell r="A17" t="str">
            <v>KCSFSO-1526</v>
          </cell>
          <cell r="B17" t="str">
            <v>Gold</v>
          </cell>
          <cell r="C17" t="str">
            <v>Sale</v>
          </cell>
          <cell r="D17">
            <v>0.11</v>
          </cell>
          <cell r="E17">
            <v>789.23699999999997</v>
          </cell>
        </row>
        <row r="18">
          <cell r="A18" t="str">
            <v>KCSFSO-1527</v>
          </cell>
          <cell r="B18" t="str">
            <v>Gold</v>
          </cell>
          <cell r="C18" t="str">
            <v>Sale</v>
          </cell>
          <cell r="D18">
            <v>124.16200000000001</v>
          </cell>
          <cell r="E18">
            <v>890847.451</v>
          </cell>
        </row>
        <row r="19">
          <cell r="A19" t="str">
            <v>KCSFSD-220</v>
          </cell>
          <cell r="B19" t="str">
            <v>Diamond</v>
          </cell>
          <cell r="C19" t="str">
            <v>Sale</v>
          </cell>
          <cell r="D19">
            <v>13.186</v>
          </cell>
          <cell r="E19">
            <v>94607.967999999993</v>
          </cell>
        </row>
        <row r="20">
          <cell r="A20" t="str">
            <v>KCSFSS-1407</v>
          </cell>
          <cell r="B20" t="str">
            <v>Silver</v>
          </cell>
          <cell r="C20" t="str">
            <v>Sale</v>
          </cell>
          <cell r="D20">
            <v>319.88</v>
          </cell>
          <cell r="E20">
            <v>27279.366000000002</v>
          </cell>
        </row>
        <row r="21">
          <cell r="A21" t="str">
            <v>KCSFSS-1408</v>
          </cell>
          <cell r="B21" t="str">
            <v>Silver</v>
          </cell>
          <cell r="C21" t="str">
            <v>Sale</v>
          </cell>
          <cell r="D21">
            <v>1535.92</v>
          </cell>
          <cell r="E21">
            <v>130983.258</v>
          </cell>
        </row>
        <row r="22">
          <cell r="A22" t="str">
            <v>KCSFSS-1409</v>
          </cell>
          <cell r="B22" t="str">
            <v>Silver</v>
          </cell>
          <cell r="C22" t="str">
            <v>Sale</v>
          </cell>
          <cell r="D22">
            <v>4.2320000000000002</v>
          </cell>
          <cell r="E22">
            <v>360.90499999999997</v>
          </cell>
        </row>
        <row r="23">
          <cell r="A23" t="str">
            <v>KCSFSS-1410</v>
          </cell>
          <cell r="B23" t="str">
            <v>Silver</v>
          </cell>
          <cell r="C23" t="str">
            <v>Sale</v>
          </cell>
          <cell r="D23">
            <v>1072.5820000000001</v>
          </cell>
          <cell r="E23">
            <v>91469.793000000005</v>
          </cell>
        </row>
        <row r="24">
          <cell r="A24" t="str">
            <v>KCSFSS-1411</v>
          </cell>
          <cell r="B24" t="str">
            <v>Silver</v>
          </cell>
          <cell r="C24" t="str">
            <v>Sale</v>
          </cell>
          <cell r="D24">
            <v>9.9949999999999992</v>
          </cell>
          <cell r="E24">
            <v>852.37400000000002</v>
          </cell>
        </row>
        <row r="25">
          <cell r="A25" t="str">
            <v>KCSFSS-1412</v>
          </cell>
          <cell r="B25" t="str">
            <v>Silver</v>
          </cell>
          <cell r="C25" t="str">
            <v>Sale</v>
          </cell>
          <cell r="D25">
            <v>141.751</v>
          </cell>
          <cell r="E25">
            <v>12088.525</v>
          </cell>
        </row>
        <row r="26">
          <cell r="A26" t="str">
            <v>KCSFSS-1413</v>
          </cell>
          <cell r="B26" t="str">
            <v>Silver</v>
          </cell>
          <cell r="C26" t="str">
            <v>Sale</v>
          </cell>
          <cell r="D26">
            <v>5757.87</v>
          </cell>
          <cell r="E26">
            <v>491031.15399999998</v>
          </cell>
        </row>
        <row r="27">
          <cell r="A27" t="str">
            <v>KCSFSS-1414</v>
          </cell>
          <cell r="B27" t="str">
            <v>Silver</v>
          </cell>
          <cell r="C27" t="str">
            <v>Sale</v>
          </cell>
          <cell r="D27">
            <v>4820.2929999999997</v>
          </cell>
          <cell r="E27">
            <v>411074.587</v>
          </cell>
        </row>
        <row r="28">
          <cell r="A28" t="str">
            <v>KCSFSS-1415</v>
          </cell>
          <cell r="B28" t="str">
            <v>Silver</v>
          </cell>
          <cell r="C28" t="str">
            <v>Sale</v>
          </cell>
          <cell r="D28">
            <v>32.768999999999998</v>
          </cell>
          <cell r="E28">
            <v>2794.54</v>
          </cell>
        </row>
        <row r="29">
          <cell r="A29" t="str">
            <v>KCSFSS-1416</v>
          </cell>
          <cell r="B29" t="str">
            <v>Silver</v>
          </cell>
          <cell r="C29" t="str">
            <v>Sale</v>
          </cell>
          <cell r="D29">
            <v>5908.893</v>
          </cell>
          <cell r="E29">
            <v>503910.39500000002</v>
          </cell>
        </row>
        <row r="30">
          <cell r="A30" t="str">
            <v>KCSFSS-1417</v>
          </cell>
          <cell r="B30" t="str">
            <v>Silver</v>
          </cell>
          <cell r="C30" t="str">
            <v>Sale</v>
          </cell>
          <cell r="D30">
            <v>74.082999999999998</v>
          </cell>
          <cell r="E30">
            <v>6317.7979999999998</v>
          </cell>
        </row>
        <row r="31">
          <cell r="A31" t="str">
            <v>KCSFSS-1418</v>
          </cell>
          <cell r="B31" t="str">
            <v>Silver</v>
          </cell>
          <cell r="C31" t="str">
            <v>Sale</v>
          </cell>
          <cell r="D31">
            <v>24.637</v>
          </cell>
          <cell r="E31">
            <v>2101.0430000000001</v>
          </cell>
        </row>
        <row r="32">
          <cell r="A32" t="str">
            <v>KCSFSS-1419</v>
          </cell>
          <cell r="B32" t="str">
            <v>Silver</v>
          </cell>
          <cell r="C32" t="str">
            <v>Sale</v>
          </cell>
          <cell r="D32">
            <v>1012.006</v>
          </cell>
          <cell r="E32">
            <v>86303.872000000003</v>
          </cell>
        </row>
        <row r="33">
          <cell r="A33" t="str">
            <v>KCSFSS-1420</v>
          </cell>
          <cell r="B33" t="str">
            <v>Silver</v>
          </cell>
          <cell r="C33" t="str">
            <v>Sale</v>
          </cell>
          <cell r="D33">
            <v>4296.3689999999997</v>
          </cell>
          <cell r="E33">
            <v>366394.348</v>
          </cell>
        </row>
        <row r="34">
          <cell r="A34" t="str">
            <v>KCSFSS-1421</v>
          </cell>
          <cell r="B34" t="str">
            <v>Silver</v>
          </cell>
          <cell r="C34" t="str">
            <v>Sale</v>
          </cell>
          <cell r="D34">
            <v>107.996</v>
          </cell>
          <cell r="E34">
            <v>9209.8989999999994</v>
          </cell>
        </row>
        <row r="35">
          <cell r="A35" t="str">
            <v>KCSFSS-1422</v>
          </cell>
          <cell r="B35" t="str">
            <v>Silver</v>
          </cell>
          <cell r="C35" t="str">
            <v>Sale</v>
          </cell>
          <cell r="D35">
            <v>3331.1979999999999</v>
          </cell>
          <cell r="E35">
            <v>284084.565</v>
          </cell>
        </row>
        <row r="36">
          <cell r="A36" t="str">
            <v>KCSFSS-1424</v>
          </cell>
          <cell r="B36" t="str">
            <v>Silver</v>
          </cell>
          <cell r="C36" t="str">
            <v>Sale</v>
          </cell>
          <cell r="D36">
            <v>45.2</v>
          </cell>
          <cell r="E36">
            <v>3854.6559999999999</v>
          </cell>
        </row>
        <row r="37">
          <cell r="A37" t="str">
            <v>KCSFSS-1425</v>
          </cell>
          <cell r="B37" t="str">
            <v>Silver</v>
          </cell>
          <cell r="C37" t="str">
            <v>Sale</v>
          </cell>
          <cell r="D37">
            <v>144.58099999999999</v>
          </cell>
          <cell r="E37">
            <v>12329.868</v>
          </cell>
        </row>
        <row r="38">
          <cell r="A38" t="str">
            <v>KCSFSS-1426</v>
          </cell>
          <cell r="B38" t="str">
            <v>Silver</v>
          </cell>
          <cell r="C38" t="str">
            <v>Sale</v>
          </cell>
          <cell r="D38">
            <v>73.590999999999994</v>
          </cell>
          <cell r="E38">
            <v>6275.84</v>
          </cell>
        </row>
        <row r="39">
          <cell r="A39" t="str">
            <v>KCSFSS-1427</v>
          </cell>
          <cell r="B39" t="str">
            <v>Silver</v>
          </cell>
          <cell r="C39" t="str">
            <v>Sale</v>
          </cell>
          <cell r="D39">
            <v>47.871000000000002</v>
          </cell>
          <cell r="E39">
            <v>4082.4389999999999</v>
          </cell>
        </row>
        <row r="40">
          <cell r="A40" t="str">
            <v>KCSFSS-1428</v>
          </cell>
          <cell r="B40" t="str">
            <v>Silver</v>
          </cell>
          <cell r="C40" t="str">
            <v>Sale</v>
          </cell>
          <cell r="D40">
            <v>3867.7089999999998</v>
          </cell>
          <cell r="E40">
            <v>329838.22399999999</v>
          </cell>
        </row>
        <row r="41">
          <cell r="A41" t="str">
            <v>KCSFSS-1429</v>
          </cell>
          <cell r="B41" t="str">
            <v>Silver</v>
          </cell>
          <cell r="C41" t="str">
            <v>Sale</v>
          </cell>
          <cell r="D41">
            <v>59.167999999999999</v>
          </cell>
          <cell r="E41">
            <v>5034.6049999999996</v>
          </cell>
        </row>
        <row r="42">
          <cell r="A42" t="str">
            <v>KCSFSS-1430</v>
          </cell>
          <cell r="B42" t="str">
            <v>Silver</v>
          </cell>
          <cell r="C42" t="str">
            <v>Sale</v>
          </cell>
          <cell r="D42">
            <v>149</v>
          </cell>
          <cell r="E42">
            <v>12678.41</v>
          </cell>
        </row>
        <row r="43">
          <cell r="A43" t="str">
            <v>KCSFSS-1431</v>
          </cell>
          <cell r="B43" t="str">
            <v>Silver</v>
          </cell>
          <cell r="C43" t="str">
            <v>Sale</v>
          </cell>
          <cell r="D43">
            <v>4037.7370000000001</v>
          </cell>
          <cell r="E43">
            <v>343571.04100000003</v>
          </cell>
        </row>
        <row r="44">
          <cell r="A44" t="str">
            <v>KCSFSS-1432</v>
          </cell>
          <cell r="B44" t="str">
            <v>Silver</v>
          </cell>
          <cell r="C44" t="str">
            <v>Sale</v>
          </cell>
          <cell r="D44">
            <v>6647.8779999999997</v>
          </cell>
          <cell r="E44">
            <v>565667.93900000001</v>
          </cell>
        </row>
        <row r="45">
          <cell r="A45" t="str">
            <v>KCSFSS-1433</v>
          </cell>
          <cell r="B45" t="str">
            <v>Silver</v>
          </cell>
          <cell r="C45" t="str">
            <v>Sale</v>
          </cell>
          <cell r="D45">
            <v>5181.54</v>
          </cell>
          <cell r="E45">
            <v>440897.239</v>
          </cell>
        </row>
        <row r="46">
          <cell r="A46" t="str">
            <v>KCSFSO-1528</v>
          </cell>
          <cell r="B46" t="str">
            <v>Gold</v>
          </cell>
          <cell r="C46" t="str">
            <v>Sale</v>
          </cell>
          <cell r="D46">
            <v>16.965</v>
          </cell>
          <cell r="E46">
            <v>121721.83900000001</v>
          </cell>
        </row>
        <row r="47">
          <cell r="A47" t="str">
            <v>KCSFSO-1529</v>
          </cell>
          <cell r="B47" t="str">
            <v>Gold</v>
          </cell>
          <cell r="C47" t="str">
            <v>Sale</v>
          </cell>
          <cell r="D47">
            <v>3.1560000000000001</v>
          </cell>
          <cell r="E47">
            <v>22643.920999999998</v>
          </cell>
        </row>
        <row r="48">
          <cell r="A48" t="str">
            <v>KCSFSO-1530</v>
          </cell>
          <cell r="B48" t="str">
            <v>Gold</v>
          </cell>
          <cell r="C48" t="str">
            <v>Sale</v>
          </cell>
          <cell r="D48">
            <v>876.80799999999999</v>
          </cell>
          <cell r="E48">
            <v>6290992.1830000002</v>
          </cell>
        </row>
        <row r="49">
          <cell r="A49" t="str">
            <v>KCSFSO-1531</v>
          </cell>
          <cell r="B49" t="str">
            <v>Gold</v>
          </cell>
          <cell r="C49" t="str">
            <v>Sale</v>
          </cell>
          <cell r="D49">
            <v>1610.07</v>
          </cell>
          <cell r="E49">
            <v>11552042.941</v>
          </cell>
        </row>
        <row r="50">
          <cell r="A50" t="str">
            <v>KCSFSO-1532</v>
          </cell>
          <cell r="B50" t="str">
            <v>Gold</v>
          </cell>
          <cell r="C50" t="str">
            <v>Sale</v>
          </cell>
          <cell r="D50">
            <v>14.093999999999999</v>
          </cell>
          <cell r="E50">
            <v>101122.75900000001</v>
          </cell>
        </row>
        <row r="51">
          <cell r="A51" t="str">
            <v>KCSFSO-1533</v>
          </cell>
          <cell r="B51" t="str">
            <v>Gold</v>
          </cell>
          <cell r="C51" t="str">
            <v>Sale</v>
          </cell>
          <cell r="D51">
            <v>12.052</v>
          </cell>
          <cell r="E51">
            <v>86471.653999999995</v>
          </cell>
        </row>
        <row r="52">
          <cell r="A52" t="str">
            <v>KCSFSO-1534</v>
          </cell>
          <cell r="B52" t="str">
            <v>Gold</v>
          </cell>
          <cell r="C52" t="str">
            <v>Sale</v>
          </cell>
          <cell r="D52">
            <v>512.596</v>
          </cell>
          <cell r="E52">
            <v>3677814.7880000002</v>
          </cell>
        </row>
        <row r="53">
          <cell r="A53" t="str">
            <v>KCSFSO-1535</v>
          </cell>
          <cell r="B53" t="str">
            <v>Gold</v>
          </cell>
          <cell r="C53" t="str">
            <v>Sale</v>
          </cell>
          <cell r="D53">
            <v>238.49299999999999</v>
          </cell>
          <cell r="E53">
            <v>1711158.656</v>
          </cell>
        </row>
        <row r="54">
          <cell r="A54" t="str">
            <v>KCSFSO-1536</v>
          </cell>
          <cell r="B54" t="str">
            <v>Gold</v>
          </cell>
          <cell r="C54" t="str">
            <v>Sale</v>
          </cell>
          <cell r="D54">
            <v>1325.5119999999999</v>
          </cell>
          <cell r="E54">
            <v>9510389.5390000008</v>
          </cell>
        </row>
        <row r="55">
          <cell r="A55" t="str">
            <v>KCSFSO-1537</v>
          </cell>
          <cell r="B55" t="str">
            <v>Gold</v>
          </cell>
          <cell r="C55" t="str">
            <v>Sale</v>
          </cell>
          <cell r="D55">
            <v>940.26300000000003</v>
          </cell>
          <cell r="E55">
            <v>6746264.7910000002</v>
          </cell>
        </row>
        <row r="56">
          <cell r="A56" t="str">
            <v>KCSFSO-1538</v>
          </cell>
          <cell r="B56" t="str">
            <v>Gold</v>
          </cell>
          <cell r="C56" t="str">
            <v>Sale</v>
          </cell>
          <cell r="D56">
            <v>884.40099999999995</v>
          </cell>
          <cell r="E56">
            <v>6345471.0470000003</v>
          </cell>
        </row>
        <row r="57">
          <cell r="A57" t="str">
            <v>KCSFSO-1539</v>
          </cell>
          <cell r="B57" t="str">
            <v>Gold</v>
          </cell>
          <cell r="C57" t="str">
            <v>Sale</v>
          </cell>
          <cell r="D57">
            <v>170.44200000000001</v>
          </cell>
          <cell r="E57">
            <v>1220910.1340000001</v>
          </cell>
        </row>
        <row r="58">
          <cell r="A58" t="str">
            <v>KCSFSO-1540</v>
          </cell>
          <cell r="B58" t="str">
            <v>Gold</v>
          </cell>
          <cell r="C58" t="str">
            <v>Sale</v>
          </cell>
          <cell r="D58">
            <v>1130.578</v>
          </cell>
          <cell r="E58">
            <v>8098556.3300000001</v>
          </cell>
        </row>
        <row r="59">
          <cell r="A59" t="str">
            <v>KCSFSO-1541</v>
          </cell>
          <cell r="B59" t="str">
            <v>Gold</v>
          </cell>
          <cell r="C59" t="str">
            <v>Sale</v>
          </cell>
          <cell r="D59">
            <v>778.63199999999995</v>
          </cell>
          <cell r="E59">
            <v>5577496.7419999996</v>
          </cell>
        </row>
        <row r="60">
          <cell r="A60" t="str">
            <v>KCSFSO-1542</v>
          </cell>
          <cell r="B60" t="str">
            <v>Gold</v>
          </cell>
          <cell r="C60" t="str">
            <v>Sale</v>
          </cell>
          <cell r="D60">
            <v>173.57</v>
          </cell>
          <cell r="E60">
            <v>1243316.6240000001</v>
          </cell>
        </row>
        <row r="61">
          <cell r="A61" t="str">
            <v>KCSFSO-1543</v>
          </cell>
          <cell r="B61" t="str">
            <v>Gold</v>
          </cell>
          <cell r="C61" t="str">
            <v>Sale</v>
          </cell>
          <cell r="D61">
            <v>934.32899999999995</v>
          </cell>
          <cell r="E61">
            <v>6692785.4929999998</v>
          </cell>
        </row>
        <row r="62">
          <cell r="A62" t="str">
            <v>KCSFSO-1544</v>
          </cell>
          <cell r="B62" t="str">
            <v>Gold</v>
          </cell>
          <cell r="C62" t="str">
            <v>Sale</v>
          </cell>
          <cell r="D62">
            <v>1878.6690000000001</v>
          </cell>
          <cell r="E62">
            <v>13457281.780999999</v>
          </cell>
        </row>
        <row r="63">
          <cell r="A63" t="str">
            <v>KCSFSO-1546</v>
          </cell>
          <cell r="B63" t="str">
            <v>Gold</v>
          </cell>
          <cell r="C63" t="str">
            <v>Sale</v>
          </cell>
          <cell r="D63">
            <v>0.27600000000000002</v>
          </cell>
          <cell r="E63">
            <v>1976.9269999999999</v>
          </cell>
        </row>
        <row r="64">
          <cell r="A64" t="str">
            <v>KCSFSO-1547</v>
          </cell>
          <cell r="B64" t="str">
            <v>Gold</v>
          </cell>
          <cell r="C64" t="str">
            <v>Sale</v>
          </cell>
          <cell r="D64">
            <v>0.68100000000000005</v>
          </cell>
          <cell r="E64">
            <v>4877.8530000000001</v>
          </cell>
        </row>
        <row r="65">
          <cell r="A65" t="str">
            <v>KCSFSD-221</v>
          </cell>
          <cell r="B65" t="str">
            <v>Diamond</v>
          </cell>
          <cell r="C65" t="str">
            <v>Sale</v>
          </cell>
          <cell r="D65">
            <v>11.706</v>
          </cell>
          <cell r="E65">
            <v>83989.145000000004</v>
          </cell>
        </row>
        <row r="66">
          <cell r="A66" t="str">
            <v>KCSFSD-222</v>
          </cell>
          <cell r="B66" t="str">
            <v>Diamond</v>
          </cell>
          <cell r="C66" t="str">
            <v>Sale</v>
          </cell>
          <cell r="D66">
            <v>77.489000000000004</v>
          </cell>
          <cell r="E66">
            <v>555036.65899999999</v>
          </cell>
        </row>
        <row r="67">
          <cell r="A67" t="str">
            <v>KCSFSD-223</v>
          </cell>
          <cell r="B67" t="str">
            <v>Diamond</v>
          </cell>
          <cell r="C67" t="str">
            <v>Sale</v>
          </cell>
          <cell r="D67">
            <v>6.0000000000000001E-3</v>
          </cell>
          <cell r="E67">
            <v>42.976999999999997</v>
          </cell>
        </row>
        <row r="68">
          <cell r="A68" t="str">
            <v>KCSFPS-319</v>
          </cell>
          <cell r="B68" t="str">
            <v>Silver</v>
          </cell>
          <cell r="C68" t="str">
            <v>Purchase</v>
          </cell>
          <cell r="D68">
            <v>79.028000000000006</v>
          </cell>
          <cell r="E68">
            <v>6504.0039999999999</v>
          </cell>
        </row>
        <row r="69">
          <cell r="A69" t="str">
            <v>KCSFPS-320</v>
          </cell>
          <cell r="B69" t="str">
            <v>Silver</v>
          </cell>
          <cell r="C69" t="str">
            <v>Purchase</v>
          </cell>
          <cell r="D69">
            <v>13432.39</v>
          </cell>
          <cell r="E69">
            <v>1105485.6969999999</v>
          </cell>
        </row>
        <row r="70">
          <cell r="A70" t="str">
            <v>KCSFPD-130</v>
          </cell>
          <cell r="B70" t="str">
            <v>Diamond</v>
          </cell>
          <cell r="C70" t="str">
            <v>Purchase</v>
          </cell>
          <cell r="D70">
            <v>14.894</v>
          </cell>
          <cell r="E70">
            <v>106417.63</v>
          </cell>
        </row>
        <row r="71">
          <cell r="A71" t="str">
            <v>KCSFSS-1435</v>
          </cell>
          <cell r="B71" t="str">
            <v>Silver</v>
          </cell>
          <cell r="C71" t="str">
            <v>Sale</v>
          </cell>
          <cell r="D71">
            <v>49.143999999999998</v>
          </cell>
          <cell r="E71">
            <v>4181.6629999999996</v>
          </cell>
        </row>
        <row r="72">
          <cell r="A72" t="str">
            <v>KCSFSS-1436</v>
          </cell>
          <cell r="B72" t="str">
            <v>Silver</v>
          </cell>
          <cell r="C72" t="str">
            <v>Sale</v>
          </cell>
          <cell r="D72">
            <v>591.70000000000005</v>
          </cell>
          <cell r="E72">
            <v>50347.752999999997</v>
          </cell>
        </row>
        <row r="73">
          <cell r="A73" t="str">
            <v>KCSFSS-1437</v>
          </cell>
          <cell r="B73" t="str">
            <v>Silver</v>
          </cell>
          <cell r="C73" t="str">
            <v>Sale</v>
          </cell>
          <cell r="D73">
            <v>20.387</v>
          </cell>
          <cell r="E73">
            <v>1734.73</v>
          </cell>
        </row>
        <row r="74">
          <cell r="A74" t="str">
            <v>KCSFSS-1438</v>
          </cell>
          <cell r="B74" t="str">
            <v>Silver</v>
          </cell>
          <cell r="C74" t="str">
            <v>Sale</v>
          </cell>
          <cell r="D74">
            <v>3763.32</v>
          </cell>
          <cell r="E74">
            <v>320220.89899999998</v>
          </cell>
        </row>
        <row r="75">
          <cell r="A75" t="str">
            <v>KCSFSS-1439</v>
          </cell>
          <cell r="B75" t="str">
            <v>Silver</v>
          </cell>
          <cell r="C75" t="str">
            <v>Sale</v>
          </cell>
          <cell r="D75">
            <v>4265.4040000000005</v>
          </cell>
          <cell r="E75">
            <v>362943.22600000002</v>
          </cell>
        </row>
        <row r="76">
          <cell r="A76" t="str">
            <v>KCSFSS-1440</v>
          </cell>
          <cell r="B76" t="str">
            <v>Silver</v>
          </cell>
          <cell r="C76" t="str">
            <v>Sale</v>
          </cell>
          <cell r="D76">
            <v>2393.502</v>
          </cell>
          <cell r="E76">
            <v>203663.08499999999</v>
          </cell>
        </row>
        <row r="77">
          <cell r="A77" t="str">
            <v>KCSFSS-1441</v>
          </cell>
          <cell r="B77" t="str">
            <v>Silver</v>
          </cell>
          <cell r="C77" t="str">
            <v>Sale</v>
          </cell>
          <cell r="D77">
            <v>12.451000000000001</v>
          </cell>
          <cell r="E77">
            <v>1059.4559999999999</v>
          </cell>
        </row>
        <row r="78">
          <cell r="A78" t="str">
            <v>KCSFSS-1442</v>
          </cell>
          <cell r="B78" t="str">
            <v>Silver</v>
          </cell>
          <cell r="C78" t="str">
            <v>Sale</v>
          </cell>
          <cell r="D78">
            <v>10.074</v>
          </cell>
          <cell r="E78">
            <v>857.197</v>
          </cell>
        </row>
        <row r="79">
          <cell r="A79" t="str">
            <v>KCSFSS-1443</v>
          </cell>
          <cell r="B79" t="str">
            <v>Silver</v>
          </cell>
          <cell r="C79" t="str">
            <v>Sale</v>
          </cell>
          <cell r="D79">
            <v>396.58100000000002</v>
          </cell>
          <cell r="E79">
            <v>33745.076999999997</v>
          </cell>
        </row>
        <row r="80">
          <cell r="A80" t="str">
            <v>KCSFSS-1444</v>
          </cell>
          <cell r="B80" t="str">
            <v>Silver</v>
          </cell>
          <cell r="C80" t="str">
            <v>Sale</v>
          </cell>
          <cell r="D80">
            <v>3.7549999999999999</v>
          </cell>
          <cell r="E80">
            <v>319.51299999999998</v>
          </cell>
        </row>
        <row r="81">
          <cell r="A81" t="str">
            <v>KCSFSS-1445</v>
          </cell>
          <cell r="B81" t="str">
            <v>Silver</v>
          </cell>
          <cell r="C81" t="str">
            <v>Sale</v>
          </cell>
          <cell r="D81">
            <v>969.39200000000005</v>
          </cell>
          <cell r="E81">
            <v>82485.565000000002</v>
          </cell>
        </row>
        <row r="82">
          <cell r="A82" t="str">
            <v>KCSFSS-1446</v>
          </cell>
          <cell r="B82" t="str">
            <v>Silver</v>
          </cell>
          <cell r="C82" t="str">
            <v>Sale</v>
          </cell>
          <cell r="D82">
            <v>3725.5250000000001</v>
          </cell>
          <cell r="E82">
            <v>317004.92200000002</v>
          </cell>
        </row>
        <row r="83">
          <cell r="A83" t="str">
            <v>KCSFSS-1447</v>
          </cell>
          <cell r="B83" t="str">
            <v>Silver</v>
          </cell>
          <cell r="C83" t="str">
            <v>Sale</v>
          </cell>
          <cell r="D83">
            <v>1121.8219999999999</v>
          </cell>
          <cell r="E83">
            <v>95455.834000000003</v>
          </cell>
        </row>
        <row r="84">
          <cell r="A84" t="str">
            <v>KCSFSS-1448</v>
          </cell>
          <cell r="B84" t="str">
            <v>Silver</v>
          </cell>
          <cell r="C84" t="str">
            <v>Sale</v>
          </cell>
          <cell r="D84">
            <v>16.614000000000001</v>
          </cell>
          <cell r="E84">
            <v>1413.6849999999999</v>
          </cell>
        </row>
        <row r="85">
          <cell r="A85" t="str">
            <v>KCSFSS-1449</v>
          </cell>
          <cell r="B85" t="str">
            <v>Silver</v>
          </cell>
          <cell r="C85" t="str">
            <v>Sale</v>
          </cell>
          <cell r="D85">
            <v>897.16499999999996</v>
          </cell>
          <cell r="E85">
            <v>76339.77</v>
          </cell>
        </row>
        <row r="86">
          <cell r="A86" t="str">
            <v>KCSFSS-1450</v>
          </cell>
          <cell r="B86" t="str">
            <v>Silver</v>
          </cell>
          <cell r="C86" t="str">
            <v>Sale</v>
          </cell>
          <cell r="D86">
            <v>1380.327</v>
          </cell>
          <cell r="E86">
            <v>117452.024</v>
          </cell>
        </row>
        <row r="87">
          <cell r="A87" t="str">
            <v>KCSFSS-1451</v>
          </cell>
          <cell r="B87" t="str">
            <v>Silver</v>
          </cell>
          <cell r="C87" t="str">
            <v>Sale</v>
          </cell>
          <cell r="D87">
            <v>441.83800000000002</v>
          </cell>
          <cell r="E87">
            <v>37595.995000000003</v>
          </cell>
        </row>
        <row r="88">
          <cell r="A88" t="str">
            <v>KCSFSS-1452</v>
          </cell>
          <cell r="B88" t="str">
            <v>Silver</v>
          </cell>
          <cell r="C88" t="str">
            <v>Sale</v>
          </cell>
          <cell r="D88">
            <v>34.840000000000003</v>
          </cell>
          <cell r="E88">
            <v>2964.5360000000001</v>
          </cell>
        </row>
        <row r="89">
          <cell r="A89" t="str">
            <v>KCSFSS-1453</v>
          </cell>
          <cell r="B89" t="str">
            <v>Silver</v>
          </cell>
          <cell r="C89" t="str">
            <v>Sale</v>
          </cell>
          <cell r="D89">
            <v>39.183999999999997</v>
          </cell>
          <cell r="E89">
            <v>3334.1669999999999</v>
          </cell>
        </row>
        <row r="90">
          <cell r="A90" t="str">
            <v>KCSFSS-1454</v>
          </cell>
          <cell r="B90" t="str">
            <v>Silver</v>
          </cell>
          <cell r="C90" t="str">
            <v>Sale</v>
          </cell>
          <cell r="D90">
            <v>3.5619999999999998</v>
          </cell>
          <cell r="E90">
            <v>303.09100000000001</v>
          </cell>
        </row>
        <row r="91">
          <cell r="A91" t="str">
            <v>KCSFSS-1455</v>
          </cell>
          <cell r="B91" t="str">
            <v>Silver</v>
          </cell>
          <cell r="C91" t="str">
            <v>Sale</v>
          </cell>
          <cell r="D91">
            <v>3717.895</v>
          </cell>
          <cell r="E91">
            <v>316355.68599999999</v>
          </cell>
        </row>
        <row r="92">
          <cell r="A92" t="str">
            <v>KCSFSS-1456</v>
          </cell>
          <cell r="B92" t="str">
            <v>Silver</v>
          </cell>
          <cell r="C92" t="str">
            <v>Sale</v>
          </cell>
          <cell r="D92">
            <v>7.4930000000000003</v>
          </cell>
          <cell r="E92">
            <v>637.57899999999995</v>
          </cell>
        </row>
        <row r="93">
          <cell r="A93" t="str">
            <v>KCSFSS-1458</v>
          </cell>
          <cell r="B93" t="str">
            <v>Silver</v>
          </cell>
          <cell r="C93" t="str">
            <v>Sale</v>
          </cell>
          <cell r="D93">
            <v>19.001000000000001</v>
          </cell>
          <cell r="E93">
            <v>1616.7950000000001</v>
          </cell>
        </row>
        <row r="94">
          <cell r="A94" t="str">
            <v>KCSFSS-1459</v>
          </cell>
          <cell r="B94" t="str">
            <v>Silver</v>
          </cell>
          <cell r="C94" t="str">
            <v>Sale</v>
          </cell>
          <cell r="D94">
            <v>160.95500000000001</v>
          </cell>
          <cell r="E94">
            <v>13695.661</v>
          </cell>
        </row>
        <row r="95">
          <cell r="A95" t="str">
            <v>KCSFSS-1460</v>
          </cell>
          <cell r="B95" t="str">
            <v>Silver</v>
          </cell>
          <cell r="C95" t="str">
            <v>Sale</v>
          </cell>
          <cell r="D95">
            <v>187.01900000000001</v>
          </cell>
          <cell r="E95">
            <v>15913.447</v>
          </cell>
        </row>
        <row r="96">
          <cell r="A96" t="str">
            <v>KCSFSS-1461</v>
          </cell>
          <cell r="B96" t="str">
            <v>Silver</v>
          </cell>
          <cell r="C96" t="str">
            <v>Sale</v>
          </cell>
          <cell r="D96">
            <v>163.46100000000001</v>
          </cell>
          <cell r="E96">
            <v>13908.896000000001</v>
          </cell>
        </row>
        <row r="97">
          <cell r="A97" t="str">
            <v>KCSFSS-1462</v>
          </cell>
          <cell r="B97" t="str">
            <v>Silver</v>
          </cell>
          <cell r="C97" t="str">
            <v>Sale</v>
          </cell>
          <cell r="D97">
            <v>281.43400000000003</v>
          </cell>
          <cell r="E97">
            <v>23947.219000000001</v>
          </cell>
        </row>
        <row r="98">
          <cell r="A98" t="str">
            <v>KCSFSS-1463</v>
          </cell>
          <cell r="B98" t="str">
            <v>Silver</v>
          </cell>
          <cell r="C98" t="str">
            <v>Sale</v>
          </cell>
          <cell r="D98">
            <v>215.983</v>
          </cell>
          <cell r="E98">
            <v>18377.992999999999</v>
          </cell>
        </row>
        <row r="99">
          <cell r="A99" t="str">
            <v>KCSFSS-1464</v>
          </cell>
          <cell r="B99" t="str">
            <v>Silver</v>
          </cell>
          <cell r="C99" t="str">
            <v>Sale</v>
          </cell>
          <cell r="D99">
            <v>285.52800000000002</v>
          </cell>
          <cell r="E99">
            <v>24295.578000000001</v>
          </cell>
        </row>
        <row r="100">
          <cell r="A100" t="str">
            <v>KCSFSS-1465</v>
          </cell>
          <cell r="B100" t="str">
            <v>Silver</v>
          </cell>
          <cell r="C100" t="str">
            <v>Sale</v>
          </cell>
          <cell r="D100">
            <v>21.175999999999998</v>
          </cell>
          <cell r="E100">
            <v>1801.866</v>
          </cell>
        </row>
        <row r="101">
          <cell r="A101" t="str">
            <v>KCSFSS-1466</v>
          </cell>
          <cell r="B101" t="str">
            <v>Silver</v>
          </cell>
          <cell r="C101" t="str">
            <v>Sale</v>
          </cell>
          <cell r="D101">
            <v>258.80700000000002</v>
          </cell>
          <cell r="E101">
            <v>22021.887999999999</v>
          </cell>
        </row>
        <row r="102">
          <cell r="A102" t="str">
            <v>KCSFSS-1468</v>
          </cell>
          <cell r="B102" t="str">
            <v>Silver</v>
          </cell>
          <cell r="C102" t="str">
            <v>Sale</v>
          </cell>
          <cell r="D102">
            <v>249.48599999999999</v>
          </cell>
          <cell r="E102">
            <v>21228.763999999999</v>
          </cell>
        </row>
        <row r="103">
          <cell r="A103" t="str">
            <v>KCSFSS-1469</v>
          </cell>
          <cell r="B103" t="str">
            <v>Silver</v>
          </cell>
          <cell r="C103" t="str">
            <v>Sale</v>
          </cell>
          <cell r="D103">
            <v>352.04</v>
          </cell>
          <cell r="E103">
            <v>29955.083999999999</v>
          </cell>
        </row>
        <row r="104">
          <cell r="A104" t="str">
            <v>KCSFSS-1470</v>
          </cell>
          <cell r="B104" t="str">
            <v>Silver</v>
          </cell>
          <cell r="C104" t="str">
            <v>Sale</v>
          </cell>
          <cell r="D104">
            <v>2109.3760000000002</v>
          </cell>
          <cell r="E104">
            <v>179486.804</v>
          </cell>
        </row>
        <row r="105">
          <cell r="A105" t="str">
            <v>KCSFSS-1471</v>
          </cell>
          <cell r="B105" t="str">
            <v>Silver</v>
          </cell>
          <cell r="C105" t="str">
            <v>Sale</v>
          </cell>
          <cell r="D105">
            <v>180.584</v>
          </cell>
          <cell r="E105">
            <v>15365.893</v>
          </cell>
        </row>
        <row r="106">
          <cell r="A106" t="str">
            <v>KCSFSS-1472</v>
          </cell>
          <cell r="B106" t="str">
            <v>Silver</v>
          </cell>
          <cell r="C106" t="str">
            <v>Sale</v>
          </cell>
          <cell r="D106">
            <v>20.936</v>
          </cell>
          <cell r="E106">
            <v>1781.444</v>
          </cell>
        </row>
        <row r="107">
          <cell r="A107" t="str">
            <v>KCSFSS-1473</v>
          </cell>
          <cell r="B107" t="str">
            <v>Silver</v>
          </cell>
          <cell r="C107" t="str">
            <v>Sale</v>
          </cell>
          <cell r="D107">
            <v>52.670999999999999</v>
          </cell>
          <cell r="E107">
            <v>4481.7749999999996</v>
          </cell>
        </row>
        <row r="108">
          <cell r="A108" t="str">
            <v>KCSFSS-1474</v>
          </cell>
          <cell r="B108" t="str">
            <v>Silver</v>
          </cell>
          <cell r="C108" t="str">
            <v>Sale</v>
          </cell>
          <cell r="D108">
            <v>347.678</v>
          </cell>
          <cell r="E108">
            <v>29580.444</v>
          </cell>
        </row>
        <row r="109">
          <cell r="A109" t="str">
            <v>KCSFSS-1475</v>
          </cell>
          <cell r="B109" t="str">
            <v>Silver</v>
          </cell>
          <cell r="C109" t="str">
            <v>Sale</v>
          </cell>
          <cell r="D109">
            <v>404.62299999999999</v>
          </cell>
          <cell r="E109">
            <v>34425.324999999997</v>
          </cell>
        </row>
        <row r="110">
          <cell r="A110" t="str">
            <v>KCSFSS-1476</v>
          </cell>
          <cell r="B110" t="str">
            <v>Silver</v>
          </cell>
          <cell r="C110" t="str">
            <v>Sale</v>
          </cell>
          <cell r="D110">
            <v>657.77</v>
          </cell>
          <cell r="E110">
            <v>55963.072</v>
          </cell>
        </row>
        <row r="111">
          <cell r="A111" t="str">
            <v>KCSFSS-1477</v>
          </cell>
          <cell r="B111" t="str">
            <v>Silver</v>
          </cell>
          <cell r="C111" t="str">
            <v>Sale</v>
          </cell>
          <cell r="D111">
            <v>557.33500000000004</v>
          </cell>
          <cell r="E111">
            <v>47418.061999999998</v>
          </cell>
        </row>
        <row r="112">
          <cell r="A112" t="str">
            <v>KCSFSS-1478</v>
          </cell>
          <cell r="B112" t="str">
            <v>Silver</v>
          </cell>
          <cell r="C112" t="str">
            <v>Sale</v>
          </cell>
          <cell r="D112">
            <v>444.75299999999999</v>
          </cell>
          <cell r="E112">
            <v>37839.584999999999</v>
          </cell>
        </row>
        <row r="113">
          <cell r="A113" t="str">
            <v>KCSFSO-1548</v>
          </cell>
          <cell r="B113" t="str">
            <v>Gold</v>
          </cell>
          <cell r="C113" t="str">
            <v>Sale</v>
          </cell>
          <cell r="D113">
            <v>91.186999999999998</v>
          </cell>
          <cell r="E113">
            <v>653038.43599999999</v>
          </cell>
        </row>
        <row r="114">
          <cell r="A114" t="str">
            <v>KCSFSO-1549</v>
          </cell>
          <cell r="B114" t="str">
            <v>Gold</v>
          </cell>
          <cell r="C114" t="str">
            <v>Sale</v>
          </cell>
          <cell r="D114">
            <v>391.89400000000001</v>
          </cell>
          <cell r="E114">
            <v>2806564.557</v>
          </cell>
        </row>
        <row r="115">
          <cell r="A115" t="str">
            <v>KCSFSO-1550</v>
          </cell>
          <cell r="B115" t="str">
            <v>Gold</v>
          </cell>
          <cell r="C115" t="str">
            <v>Sale</v>
          </cell>
          <cell r="D115">
            <v>655.64400000000001</v>
          </cell>
          <cell r="E115">
            <v>4695414.1749999998</v>
          </cell>
        </row>
        <row r="116">
          <cell r="A116" t="str">
            <v>KCSFSO-1551</v>
          </cell>
          <cell r="B116" t="str">
            <v>Gold</v>
          </cell>
          <cell r="C116" t="str">
            <v>Sale</v>
          </cell>
          <cell r="D116">
            <v>458.56400000000002</v>
          </cell>
          <cell r="E116">
            <v>3284024.429</v>
          </cell>
        </row>
        <row r="117">
          <cell r="A117" t="str">
            <v>KCSFSO-1552</v>
          </cell>
          <cell r="B117" t="str">
            <v>Gold</v>
          </cell>
          <cell r="C117" t="str">
            <v>Sale</v>
          </cell>
          <cell r="D117">
            <v>925.65800000000002</v>
          </cell>
          <cell r="E117">
            <v>6629136.7929999996</v>
          </cell>
        </row>
        <row r="118">
          <cell r="A118" t="str">
            <v>KCSFSO-1553</v>
          </cell>
          <cell r="B118" t="str">
            <v>Gold</v>
          </cell>
          <cell r="C118" t="str">
            <v>Sale</v>
          </cell>
          <cell r="D118">
            <v>789.94100000000003</v>
          </cell>
          <cell r="E118">
            <v>5657186.1699999999</v>
          </cell>
        </row>
        <row r="119">
          <cell r="A119" t="str">
            <v>KCSFSO-1554</v>
          </cell>
          <cell r="B119" t="str">
            <v>Gold</v>
          </cell>
          <cell r="C119" t="str">
            <v>Sale</v>
          </cell>
          <cell r="D119">
            <v>379.85</v>
          </cell>
          <cell r="E119">
            <v>2720310.969</v>
          </cell>
        </row>
        <row r="120">
          <cell r="A120" t="str">
            <v>KCSFSO-1555</v>
          </cell>
          <cell r="B120" t="str">
            <v>Gold</v>
          </cell>
          <cell r="C120" t="str">
            <v>Sale</v>
          </cell>
          <cell r="D120">
            <v>213.68600000000001</v>
          </cell>
          <cell r="E120">
            <v>1530318.7</v>
          </cell>
        </row>
        <row r="121">
          <cell r="A121" t="str">
            <v>KCSFSO-1556</v>
          </cell>
          <cell r="B121" t="str">
            <v>Gold</v>
          </cell>
          <cell r="C121" t="str">
            <v>Sale</v>
          </cell>
          <cell r="D121">
            <v>204.06100000000001</v>
          </cell>
          <cell r="E121">
            <v>1461391.014</v>
          </cell>
        </row>
        <row r="122">
          <cell r="A122" t="str">
            <v>KCSFSO-1557</v>
          </cell>
          <cell r="B122" t="str">
            <v>Gold</v>
          </cell>
          <cell r="C122" t="str">
            <v>Sale</v>
          </cell>
          <cell r="D122">
            <v>97.787000000000006</v>
          </cell>
          <cell r="E122">
            <v>700305.51199999999</v>
          </cell>
        </row>
        <row r="123">
          <cell r="A123" t="str">
            <v>KCSFSO-1558</v>
          </cell>
          <cell r="B123" t="str">
            <v>Gold</v>
          </cell>
          <cell r="C123" t="str">
            <v>Sale</v>
          </cell>
          <cell r="D123">
            <v>324.64999999999998</v>
          </cell>
          <cell r="E123">
            <v>2324990.7149999999</v>
          </cell>
        </row>
        <row r="124">
          <cell r="A124" t="str">
            <v>KCSFSO-1559</v>
          </cell>
          <cell r="B124" t="str">
            <v>Gold</v>
          </cell>
          <cell r="C124" t="str">
            <v>Sale</v>
          </cell>
          <cell r="D124">
            <v>160.501</v>
          </cell>
          <cell r="E124">
            <v>1149432.727</v>
          </cell>
        </row>
        <row r="125">
          <cell r="A125" t="str">
            <v>KCSFSO-1560</v>
          </cell>
          <cell r="B125" t="str">
            <v>Gold</v>
          </cell>
          <cell r="C125" t="str">
            <v>Sale</v>
          </cell>
          <cell r="D125">
            <v>308.01900000000001</v>
          </cell>
          <cell r="E125">
            <v>2205890.389</v>
          </cell>
        </row>
        <row r="126">
          <cell r="A126" t="str">
            <v>KCSFSO-1562</v>
          </cell>
          <cell r="B126" t="str">
            <v>Gold</v>
          </cell>
          <cell r="C126" t="str">
            <v>Sale</v>
          </cell>
          <cell r="D126">
            <v>23.552</v>
          </cell>
          <cell r="E126">
            <v>168667.177</v>
          </cell>
        </row>
        <row r="127">
          <cell r="A127" t="str">
            <v>KCSFSO-1563</v>
          </cell>
          <cell r="B127" t="str">
            <v>Gold</v>
          </cell>
          <cell r="C127" t="str">
            <v>Sale</v>
          </cell>
          <cell r="D127">
            <v>45.12</v>
          </cell>
          <cell r="E127">
            <v>322882.33</v>
          </cell>
        </row>
        <row r="128">
          <cell r="A128" t="str">
            <v>KCSFSO-1564</v>
          </cell>
          <cell r="B128" t="str">
            <v>Gold</v>
          </cell>
          <cell r="C128" t="str">
            <v>Sale</v>
          </cell>
          <cell r="D128">
            <v>41.463999999999999</v>
          </cell>
          <cell r="E128">
            <v>296720.11599999998</v>
          </cell>
        </row>
        <row r="129">
          <cell r="A129" t="str">
            <v>KCSFSO-1565</v>
          </cell>
          <cell r="B129" t="str">
            <v>Gold</v>
          </cell>
          <cell r="C129" t="str">
            <v>Sale</v>
          </cell>
          <cell r="D129">
            <v>89.138999999999996</v>
          </cell>
          <cell r="E129">
            <v>637885.81499999994</v>
          </cell>
        </row>
        <row r="130">
          <cell r="A130" t="str">
            <v>KCSFSO-1566</v>
          </cell>
          <cell r="B130" t="str">
            <v>Gold</v>
          </cell>
          <cell r="C130" t="str">
            <v>Sale</v>
          </cell>
          <cell r="D130">
            <v>1.8220000000000001</v>
          </cell>
          <cell r="E130">
            <v>13038.396000000001</v>
          </cell>
        </row>
        <row r="131">
          <cell r="A131" t="str">
            <v>KCSFSO-1567</v>
          </cell>
          <cell r="B131" t="str">
            <v>Gold</v>
          </cell>
          <cell r="C131" t="str">
            <v>Sale</v>
          </cell>
          <cell r="D131">
            <v>8.7769999999999992</v>
          </cell>
          <cell r="E131">
            <v>62809.002</v>
          </cell>
        </row>
        <row r="132">
          <cell r="A132" t="str">
            <v>KCSFSO-1568</v>
          </cell>
          <cell r="B132" t="str">
            <v>Gold</v>
          </cell>
          <cell r="C132" t="str">
            <v>Sale</v>
          </cell>
          <cell r="D132">
            <v>46.045999999999999</v>
          </cell>
          <cell r="E132">
            <v>329509.32</v>
          </cell>
        </row>
        <row r="133">
          <cell r="A133" t="str">
            <v>KCSFSO-1569</v>
          </cell>
          <cell r="B133" t="str">
            <v>Gold</v>
          </cell>
          <cell r="C133" t="str">
            <v>Sale</v>
          </cell>
          <cell r="D133">
            <v>120.49299999999999</v>
          </cell>
          <cell r="E133">
            <v>862257.54700000002</v>
          </cell>
        </row>
        <row r="134">
          <cell r="A134" t="str">
            <v>KCSFST-34</v>
          </cell>
          <cell r="B134" t="str">
            <v>Stones</v>
          </cell>
          <cell r="C134" t="str">
            <v>Sale</v>
          </cell>
          <cell r="D134">
            <v>0</v>
          </cell>
          <cell r="E134">
            <v>0</v>
          </cell>
        </row>
        <row r="135">
          <cell r="A135" t="str">
            <v>KCSFST-35</v>
          </cell>
          <cell r="B135" t="str">
            <v>Stones</v>
          </cell>
          <cell r="C135" t="str">
            <v>Sale</v>
          </cell>
          <cell r="D135">
            <v>0</v>
          </cell>
          <cell r="E135">
            <v>0</v>
          </cell>
        </row>
        <row r="136">
          <cell r="A136" t="str">
            <v>KCSFSD-224</v>
          </cell>
          <cell r="B136" t="str">
            <v>Diamond</v>
          </cell>
          <cell r="C136" t="str">
            <v>Sale</v>
          </cell>
          <cell r="D136">
            <v>445.42399999999998</v>
          </cell>
          <cell r="E136">
            <v>3190474.1189999999</v>
          </cell>
        </row>
        <row r="137">
          <cell r="A137" t="str">
            <v>KCSFSD-225</v>
          </cell>
          <cell r="B137" t="str">
            <v>Diamond</v>
          </cell>
          <cell r="C137" t="str">
            <v>Sale</v>
          </cell>
          <cell r="D137">
            <v>586.95299999999997</v>
          </cell>
          <cell r="E137">
            <v>4204215.2089999998</v>
          </cell>
        </row>
        <row r="138">
          <cell r="A138" t="str">
            <v>KCSFSD-226</v>
          </cell>
          <cell r="B138" t="str">
            <v>Diamond</v>
          </cell>
          <cell r="C138" t="str">
            <v>Sale</v>
          </cell>
          <cell r="D138">
            <v>405.63499999999999</v>
          </cell>
          <cell r="E138">
            <v>2905474.2650000001</v>
          </cell>
        </row>
        <row r="139">
          <cell r="A139" t="str">
            <v>KCSFSD-227</v>
          </cell>
          <cell r="B139" t="str">
            <v>Diamond</v>
          </cell>
          <cell r="C139" t="str">
            <v>Sale</v>
          </cell>
          <cell r="D139">
            <v>507.44400000000002</v>
          </cell>
          <cell r="E139">
            <v>3634699.585</v>
          </cell>
        </row>
        <row r="140">
          <cell r="A140" t="str">
            <v>KCSFSD-228</v>
          </cell>
          <cell r="B140" t="str">
            <v>Diamond</v>
          </cell>
          <cell r="C140" t="str">
            <v>Sale</v>
          </cell>
          <cell r="D140">
            <v>237.25399999999999</v>
          </cell>
          <cell r="E140">
            <v>1699393.4609999999</v>
          </cell>
        </row>
        <row r="141">
          <cell r="A141" t="str">
            <v>KCSFSD-229</v>
          </cell>
          <cell r="B141" t="str">
            <v>Diamond</v>
          </cell>
          <cell r="C141" t="str">
            <v>Sale</v>
          </cell>
          <cell r="D141">
            <v>126.979</v>
          </cell>
          <cell r="E141">
            <v>909363.91799999995</v>
          </cell>
        </row>
        <row r="142">
          <cell r="A142" t="str">
            <v>KCSFSD-230</v>
          </cell>
          <cell r="B142" t="str">
            <v>Diamond</v>
          </cell>
          <cell r="C142" t="str">
            <v>Sale</v>
          </cell>
          <cell r="D142">
            <v>365.85599999999999</v>
          </cell>
          <cell r="E142">
            <v>2620088.7200000002</v>
          </cell>
        </row>
        <row r="143">
          <cell r="A143" t="str">
            <v>KCSFSD-231</v>
          </cell>
          <cell r="B143" t="str">
            <v>Diamond</v>
          </cell>
          <cell r="C143" t="str">
            <v>Sale</v>
          </cell>
          <cell r="D143">
            <v>172.50899999999999</v>
          </cell>
          <cell r="E143">
            <v>1235428.379</v>
          </cell>
        </row>
        <row r="144">
          <cell r="A144" t="str">
            <v>KCSFSD-232</v>
          </cell>
          <cell r="B144" t="str">
            <v>Diamond</v>
          </cell>
          <cell r="C144" t="str">
            <v>Sale</v>
          </cell>
          <cell r="D144">
            <v>592.721</v>
          </cell>
          <cell r="E144">
            <v>4244759.5870000003</v>
          </cell>
        </row>
        <row r="145">
          <cell r="A145" t="str">
            <v>KCSFSD-233</v>
          </cell>
          <cell r="B145" t="str">
            <v>Diamond</v>
          </cell>
          <cell r="C145" t="str">
            <v>Sale</v>
          </cell>
          <cell r="D145">
            <v>285.40499999999997</v>
          </cell>
          <cell r="E145">
            <v>2042381.0120000001</v>
          </cell>
        </row>
        <row r="146">
          <cell r="A146" t="str">
            <v>KCSFSD-234</v>
          </cell>
          <cell r="B146" t="str">
            <v>Diamond</v>
          </cell>
          <cell r="C146" t="str">
            <v>Sale</v>
          </cell>
          <cell r="D146">
            <v>163.67599999999999</v>
          </cell>
          <cell r="E146">
            <v>1171278.55</v>
          </cell>
        </row>
        <row r="147">
          <cell r="A147" t="str">
            <v>KCSFSD-235</v>
          </cell>
          <cell r="B147" t="str">
            <v>Diamond</v>
          </cell>
          <cell r="C147" t="str">
            <v>Sale</v>
          </cell>
          <cell r="D147">
            <v>420.34699999999998</v>
          </cell>
          <cell r="E147">
            <v>3008036.76</v>
          </cell>
        </row>
        <row r="148">
          <cell r="A148" t="str">
            <v>KCSFPG-410</v>
          </cell>
          <cell r="B148" t="str">
            <v>Gold</v>
          </cell>
          <cell r="C148" t="str">
            <v>Purchase</v>
          </cell>
          <cell r="D148">
            <v>7.3230000000000004</v>
          </cell>
          <cell r="E148">
            <v>52286.22</v>
          </cell>
        </row>
        <row r="149">
          <cell r="A149" t="str">
            <v>KCSFPG-411</v>
          </cell>
          <cell r="B149" t="str">
            <v>Gold</v>
          </cell>
          <cell r="C149" t="str">
            <v>Purchase</v>
          </cell>
          <cell r="D149">
            <v>2.3330000000000002</v>
          </cell>
          <cell r="E149">
            <v>16657.62</v>
          </cell>
        </row>
        <row r="150">
          <cell r="A150" t="str">
            <v>KCSFPS-321</v>
          </cell>
          <cell r="B150" t="str">
            <v>Silver</v>
          </cell>
          <cell r="C150" t="str">
            <v>Purchase</v>
          </cell>
          <cell r="D150">
            <v>58.348999999999997</v>
          </cell>
          <cell r="E150">
            <v>4866.3069999999998</v>
          </cell>
        </row>
        <row r="151">
          <cell r="A151" t="str">
            <v>KCSFPS-322</v>
          </cell>
          <cell r="B151" t="str">
            <v>Silver</v>
          </cell>
          <cell r="C151" t="str">
            <v>Purchase</v>
          </cell>
          <cell r="D151">
            <v>38.31</v>
          </cell>
          <cell r="E151">
            <v>3195.0540000000001</v>
          </cell>
        </row>
        <row r="152">
          <cell r="A152" t="str">
            <v>KCSFPS-323</v>
          </cell>
          <cell r="B152" t="str">
            <v>Silver</v>
          </cell>
          <cell r="C152" t="str">
            <v>Purchase</v>
          </cell>
          <cell r="D152">
            <v>223.26</v>
          </cell>
          <cell r="E152">
            <v>18434.578000000001</v>
          </cell>
        </row>
        <row r="153">
          <cell r="A153" t="str">
            <v>KCSFPS-324</v>
          </cell>
          <cell r="B153" t="str">
            <v>Silver</v>
          </cell>
          <cell r="C153" t="str">
            <v>Purchase</v>
          </cell>
          <cell r="D153">
            <v>353.00299999999999</v>
          </cell>
          <cell r="E153">
            <v>29147.457999999999</v>
          </cell>
        </row>
        <row r="154">
          <cell r="A154" t="str">
            <v>KCSFPD-131</v>
          </cell>
          <cell r="B154" t="str">
            <v>Diamond</v>
          </cell>
          <cell r="C154" t="str">
            <v>Purchase</v>
          </cell>
          <cell r="D154">
            <v>352.08499999999998</v>
          </cell>
          <cell r="E154">
            <v>2513886.9</v>
          </cell>
        </row>
        <row r="155">
          <cell r="A155" t="str">
            <v>KCSFSS-1479</v>
          </cell>
          <cell r="B155" t="str">
            <v>Silver</v>
          </cell>
          <cell r="C155" t="str">
            <v>Sale</v>
          </cell>
          <cell r="D155">
            <v>63.52</v>
          </cell>
          <cell r="E155">
            <v>5404.2820000000002</v>
          </cell>
        </row>
        <row r="156">
          <cell r="A156" t="str">
            <v>KCSFSS-1480</v>
          </cell>
          <cell r="B156" t="str">
            <v>Silver</v>
          </cell>
          <cell r="C156" t="str">
            <v>Sale</v>
          </cell>
          <cell r="D156">
            <v>64.7</v>
          </cell>
          <cell r="E156">
            <v>5503.3819999999996</v>
          </cell>
        </row>
        <row r="157">
          <cell r="A157" t="str">
            <v>KCSFSS-1481</v>
          </cell>
          <cell r="B157" t="str">
            <v>Silver</v>
          </cell>
          <cell r="C157" t="str">
            <v>Sale</v>
          </cell>
          <cell r="D157">
            <v>1857.1</v>
          </cell>
          <cell r="E157">
            <v>157964.92600000001</v>
          </cell>
        </row>
        <row r="158">
          <cell r="A158" t="str">
            <v>KCSFSS-1482</v>
          </cell>
          <cell r="B158" t="str">
            <v>Silver</v>
          </cell>
          <cell r="C158" t="str">
            <v>Sale</v>
          </cell>
          <cell r="D158">
            <v>2096.1260000000002</v>
          </cell>
          <cell r="E158">
            <v>178296.478</v>
          </cell>
        </row>
        <row r="159">
          <cell r="A159" t="str">
            <v>KCSFSS-1483</v>
          </cell>
          <cell r="B159" t="str">
            <v>Silver</v>
          </cell>
          <cell r="C159" t="str">
            <v>Sale</v>
          </cell>
          <cell r="D159">
            <v>140.77000000000001</v>
          </cell>
          <cell r="E159">
            <v>11973.896000000001</v>
          </cell>
        </row>
        <row r="160">
          <cell r="A160" t="str">
            <v>KCSFSS-1484</v>
          </cell>
          <cell r="B160" t="str">
            <v>Silver</v>
          </cell>
          <cell r="C160" t="str">
            <v>Sale</v>
          </cell>
          <cell r="D160">
            <v>6494.0889999999999</v>
          </cell>
          <cell r="E160">
            <v>552387.21</v>
          </cell>
        </row>
        <row r="161">
          <cell r="A161" t="str">
            <v>KCSFSS-1485</v>
          </cell>
          <cell r="B161" t="str">
            <v>Silver</v>
          </cell>
          <cell r="C161" t="str">
            <v>Sale</v>
          </cell>
          <cell r="D161">
            <v>230.35400000000001</v>
          </cell>
          <cell r="E161">
            <v>19593.911</v>
          </cell>
        </row>
        <row r="162">
          <cell r="A162" t="str">
            <v>KCSFSS-1486</v>
          </cell>
          <cell r="B162" t="str">
            <v>Silver</v>
          </cell>
          <cell r="C162" t="str">
            <v>Sale</v>
          </cell>
          <cell r="D162">
            <v>25.484999999999999</v>
          </cell>
          <cell r="E162">
            <v>2167.7539999999999</v>
          </cell>
        </row>
        <row r="163">
          <cell r="A163" t="str">
            <v>KCSFSS-1487</v>
          </cell>
          <cell r="B163" t="str">
            <v>Silver</v>
          </cell>
          <cell r="C163" t="str">
            <v>Sale</v>
          </cell>
          <cell r="D163">
            <v>204.21899999999999</v>
          </cell>
          <cell r="E163">
            <v>17370.867999999999</v>
          </cell>
        </row>
        <row r="164">
          <cell r="A164" t="str">
            <v>KCSFSS-1488</v>
          </cell>
          <cell r="B164" t="str">
            <v>Silver</v>
          </cell>
          <cell r="C164" t="str">
            <v>Sale</v>
          </cell>
          <cell r="D164">
            <v>244.53700000000001</v>
          </cell>
          <cell r="E164">
            <v>20800.316999999999</v>
          </cell>
        </row>
        <row r="165">
          <cell r="A165" t="str">
            <v>KCSFSS-1489</v>
          </cell>
          <cell r="B165" t="str">
            <v>Silver</v>
          </cell>
          <cell r="C165" t="str">
            <v>Sale</v>
          </cell>
          <cell r="D165">
            <v>2181.9969999999998</v>
          </cell>
          <cell r="E165">
            <v>185600.66500000001</v>
          </cell>
        </row>
        <row r="166">
          <cell r="A166" t="str">
            <v>KCSFSS-1490</v>
          </cell>
          <cell r="B166" t="str">
            <v>Silver</v>
          </cell>
          <cell r="C166" t="str">
            <v>Sale</v>
          </cell>
          <cell r="D166">
            <v>147.33600000000001</v>
          </cell>
          <cell r="E166">
            <v>12532.4</v>
          </cell>
        </row>
        <row r="167">
          <cell r="A167" t="str">
            <v>KCSFSS-1491</v>
          </cell>
          <cell r="B167" t="str">
            <v>Silver</v>
          </cell>
          <cell r="C167" t="str">
            <v>Sale</v>
          </cell>
          <cell r="D167">
            <v>109.232</v>
          </cell>
          <cell r="E167">
            <v>9291.2739999999994</v>
          </cell>
        </row>
        <row r="168">
          <cell r="A168" t="str">
            <v>KCSFSS-1492</v>
          </cell>
          <cell r="B168" t="str">
            <v>Silver</v>
          </cell>
          <cell r="C168" t="str">
            <v>Sale</v>
          </cell>
          <cell r="D168">
            <v>2599.2020000000002</v>
          </cell>
          <cell r="E168">
            <v>221088.122</v>
          </cell>
        </row>
        <row r="169">
          <cell r="A169" t="str">
            <v>KCSFSS-1493</v>
          </cell>
          <cell r="B169" t="str">
            <v>Silver</v>
          </cell>
          <cell r="C169" t="str">
            <v>Sale</v>
          </cell>
          <cell r="D169">
            <v>48.176000000000002</v>
          </cell>
          <cell r="E169">
            <v>4097.8509999999997</v>
          </cell>
        </row>
        <row r="170">
          <cell r="A170" t="str">
            <v>KCSFSS-1494</v>
          </cell>
          <cell r="B170" t="str">
            <v>Silver</v>
          </cell>
          <cell r="C170" t="str">
            <v>Sale</v>
          </cell>
          <cell r="D170">
            <v>245.08099999999999</v>
          </cell>
          <cell r="E170">
            <v>20846.59</v>
          </cell>
        </row>
        <row r="171">
          <cell r="A171" t="str">
            <v>KCSFSS-1495</v>
          </cell>
          <cell r="B171" t="str">
            <v>Silver</v>
          </cell>
          <cell r="C171" t="str">
            <v>Sale</v>
          </cell>
          <cell r="D171">
            <v>4799.9870000000001</v>
          </cell>
          <cell r="E171">
            <v>408286.89399999997</v>
          </cell>
        </row>
        <row r="172">
          <cell r="A172" t="str">
            <v>KCSFSS-1496</v>
          </cell>
          <cell r="B172" t="str">
            <v>Silver</v>
          </cell>
          <cell r="C172" t="str">
            <v>Sale</v>
          </cell>
          <cell r="D172">
            <v>44.503</v>
          </cell>
          <cell r="E172">
            <v>3785.4250000000002</v>
          </cell>
        </row>
        <row r="173">
          <cell r="A173" t="str">
            <v>KCSFSS-1497</v>
          </cell>
          <cell r="B173" t="str">
            <v>Silver</v>
          </cell>
          <cell r="C173" t="str">
            <v>Sale</v>
          </cell>
          <cell r="D173">
            <v>114.658</v>
          </cell>
          <cell r="E173">
            <v>9752.8089999999993</v>
          </cell>
        </row>
        <row r="174">
          <cell r="A174" t="str">
            <v>KCSFSS-1498</v>
          </cell>
          <cell r="B174" t="str">
            <v>Silver</v>
          </cell>
          <cell r="C174" t="str">
            <v>Sale</v>
          </cell>
          <cell r="D174">
            <v>94.29</v>
          </cell>
          <cell r="E174">
            <v>8020.3069999999998</v>
          </cell>
        </row>
        <row r="175">
          <cell r="A175" t="str">
            <v>KCSFSS-1499</v>
          </cell>
          <cell r="B175" t="str">
            <v>Silver</v>
          </cell>
          <cell r="C175" t="str">
            <v>Sale</v>
          </cell>
          <cell r="D175">
            <v>3211.288</v>
          </cell>
          <cell r="E175">
            <v>273152.15700000001</v>
          </cell>
        </row>
        <row r="176">
          <cell r="A176" t="str">
            <v>KCSFSS-1500</v>
          </cell>
          <cell r="B176" t="str">
            <v>Silver</v>
          </cell>
          <cell r="C176" t="str">
            <v>Sale</v>
          </cell>
          <cell r="D176">
            <v>1622.48</v>
          </cell>
          <cell r="E176">
            <v>138008.149</v>
          </cell>
        </row>
        <row r="177">
          <cell r="A177" t="str">
            <v>KCSFSS-1501</v>
          </cell>
          <cell r="B177" t="str">
            <v>Silver</v>
          </cell>
          <cell r="C177" t="str">
            <v>Sale</v>
          </cell>
          <cell r="D177">
            <v>3666.37</v>
          </cell>
          <cell r="E177">
            <v>311861.43199999997</v>
          </cell>
        </row>
        <row r="178">
          <cell r="A178" t="str">
            <v>KCSFSS-1502</v>
          </cell>
          <cell r="B178" t="str">
            <v>Silver</v>
          </cell>
          <cell r="C178" t="str">
            <v>Sale</v>
          </cell>
          <cell r="D178">
            <v>1759.662</v>
          </cell>
          <cell r="E178">
            <v>149676.85</v>
          </cell>
        </row>
        <row r="179">
          <cell r="A179" t="str">
            <v>KCSFSS-1503</v>
          </cell>
          <cell r="B179" t="str">
            <v>Silver</v>
          </cell>
          <cell r="C179" t="str">
            <v>Sale</v>
          </cell>
          <cell r="D179">
            <v>4564.5749999999998</v>
          </cell>
          <cell r="E179">
            <v>388262.75</v>
          </cell>
        </row>
        <row r="180">
          <cell r="A180" t="str">
            <v>KCSFSS-1504</v>
          </cell>
          <cell r="B180" t="str">
            <v>Silver</v>
          </cell>
          <cell r="C180" t="str">
            <v>Sale</v>
          </cell>
          <cell r="D180">
            <v>134.84700000000001</v>
          </cell>
          <cell r="E180">
            <v>11470.085999999999</v>
          </cell>
        </row>
        <row r="181">
          <cell r="A181" t="str">
            <v>KCSFSS-1506</v>
          </cell>
          <cell r="B181" t="str">
            <v>Silver</v>
          </cell>
          <cell r="C181" t="str">
            <v>Sale</v>
          </cell>
          <cell r="D181">
            <v>869.09100000000001</v>
          </cell>
          <cell r="E181">
            <v>73924.88</v>
          </cell>
        </row>
        <row r="182">
          <cell r="A182" t="str">
            <v>KCSFSO-1570</v>
          </cell>
          <cell r="B182" t="str">
            <v>Gold</v>
          </cell>
          <cell r="C182" t="str">
            <v>Sale</v>
          </cell>
          <cell r="D182">
            <v>82.212000000000003</v>
          </cell>
          <cell r="E182">
            <v>588316.47100000002</v>
          </cell>
        </row>
        <row r="183">
          <cell r="A183" t="str">
            <v>KCSFSO-1571</v>
          </cell>
          <cell r="B183" t="str">
            <v>Gold</v>
          </cell>
          <cell r="C183" t="str">
            <v>Sale</v>
          </cell>
          <cell r="D183">
            <v>1509.123</v>
          </cell>
          <cell r="E183">
            <v>10793624.977</v>
          </cell>
        </row>
        <row r="184">
          <cell r="A184" t="str">
            <v>KCSFSO-1572</v>
          </cell>
          <cell r="B184" t="str">
            <v>Gold</v>
          </cell>
          <cell r="C184" t="str">
            <v>Sale</v>
          </cell>
          <cell r="D184">
            <v>6.4000000000000001E-2</v>
          </cell>
          <cell r="E184">
            <v>457.74400000000003</v>
          </cell>
        </row>
        <row r="185">
          <cell r="A185" t="str">
            <v>KCSFSO-1573</v>
          </cell>
          <cell r="B185" t="str">
            <v>Gold</v>
          </cell>
          <cell r="C185" t="str">
            <v>Sale</v>
          </cell>
          <cell r="D185">
            <v>709.81</v>
          </cell>
          <cell r="E185">
            <v>5076738.5729999999</v>
          </cell>
        </row>
        <row r="186">
          <cell r="A186" t="str">
            <v>KCSFSO-1574</v>
          </cell>
          <cell r="B186" t="str">
            <v>Gold</v>
          </cell>
          <cell r="C186" t="str">
            <v>Sale</v>
          </cell>
          <cell r="D186">
            <v>1071.9829999999999</v>
          </cell>
          <cell r="E186">
            <v>7667090.4119999995</v>
          </cell>
        </row>
        <row r="187">
          <cell r="A187" t="str">
            <v>KCSFSO-1575</v>
          </cell>
          <cell r="B187" t="str">
            <v>Gold</v>
          </cell>
          <cell r="C187" t="str">
            <v>Sale</v>
          </cell>
          <cell r="D187">
            <v>625.79499999999996</v>
          </cell>
          <cell r="E187">
            <v>4475836.0310000004</v>
          </cell>
        </row>
        <row r="188">
          <cell r="A188" t="str">
            <v>KCSFSO-1576</v>
          </cell>
          <cell r="B188" t="str">
            <v>Gold</v>
          </cell>
          <cell r="C188" t="str">
            <v>Sale</v>
          </cell>
          <cell r="D188">
            <v>838.322</v>
          </cell>
          <cell r="E188">
            <v>5957996.3700000001</v>
          </cell>
        </row>
        <row r="189">
          <cell r="A189" t="str">
            <v>KCSFSO-1577</v>
          </cell>
          <cell r="B189" t="str">
            <v>Gold</v>
          </cell>
          <cell r="C189" t="str">
            <v>Sale</v>
          </cell>
          <cell r="D189">
            <v>1293.0329999999999</v>
          </cell>
          <cell r="E189">
            <v>9189650.1830000002</v>
          </cell>
        </row>
        <row r="190">
          <cell r="A190" t="str">
            <v>KCSFSO-1578</v>
          </cell>
          <cell r="B190" t="str">
            <v>Gold</v>
          </cell>
          <cell r="C190" t="str">
            <v>Sale</v>
          </cell>
          <cell r="D190">
            <v>1823.192</v>
          </cell>
          <cell r="E190">
            <v>12957516.704</v>
          </cell>
        </row>
        <row r="191">
          <cell r="A191" t="str">
            <v>KCSFSO-1579</v>
          </cell>
          <cell r="B191" t="str">
            <v>Gold</v>
          </cell>
          <cell r="C191" t="str">
            <v>Sale</v>
          </cell>
          <cell r="D191">
            <v>939.15899999999999</v>
          </cell>
          <cell r="E191">
            <v>6674649.9709999999</v>
          </cell>
        </row>
        <row r="192">
          <cell r="A192" t="str">
            <v>KCSFSO-1580</v>
          </cell>
          <cell r="B192" t="str">
            <v>Gold</v>
          </cell>
          <cell r="C192" t="str">
            <v>Sale</v>
          </cell>
          <cell r="D192">
            <v>461.37599999999998</v>
          </cell>
          <cell r="E192">
            <v>3279252.9890000001</v>
          </cell>
        </row>
        <row r="193">
          <cell r="A193" t="str">
            <v>KCSFSO-1581</v>
          </cell>
          <cell r="B193" t="str">
            <v>Gold</v>
          </cell>
          <cell r="C193" t="str">
            <v>Sale</v>
          </cell>
          <cell r="D193">
            <v>468.12799999999999</v>
          </cell>
          <cell r="E193">
            <v>3326227.3289999999</v>
          </cell>
        </row>
        <row r="194">
          <cell r="A194" t="str">
            <v>KCSFSO-1582</v>
          </cell>
          <cell r="B194" t="str">
            <v>Gold</v>
          </cell>
          <cell r="C194" t="str">
            <v>Sale</v>
          </cell>
          <cell r="D194">
            <v>375.65</v>
          </cell>
          <cell r="E194">
            <v>2669135.997</v>
          </cell>
        </row>
        <row r="195">
          <cell r="A195" t="str">
            <v>KCSFSO-1583</v>
          </cell>
          <cell r="B195" t="str">
            <v>Gold</v>
          </cell>
          <cell r="C195" t="str">
            <v>Sale</v>
          </cell>
          <cell r="D195">
            <v>618.11500000000001</v>
          </cell>
          <cell r="E195">
            <v>4405429.2280000001</v>
          </cell>
        </row>
        <row r="196">
          <cell r="A196" t="str">
            <v>KCSFSO-1584</v>
          </cell>
          <cell r="B196" t="str">
            <v>Gold</v>
          </cell>
          <cell r="C196" t="str">
            <v>Sale</v>
          </cell>
          <cell r="D196">
            <v>64.555999999999997</v>
          </cell>
          <cell r="E196">
            <v>460103.52299999999</v>
          </cell>
        </row>
        <row r="197">
          <cell r="A197" t="str">
            <v>KCSFSO-1585</v>
          </cell>
          <cell r="B197" t="str">
            <v>Gold</v>
          </cell>
          <cell r="C197" t="str">
            <v>Sale</v>
          </cell>
          <cell r="D197">
            <v>3.6339999999999999</v>
          </cell>
          <cell r="E197">
            <v>25900.244999999999</v>
          </cell>
        </row>
        <row r="198">
          <cell r="A198" t="str">
            <v>KCSFSO-1586</v>
          </cell>
          <cell r="B198" t="str">
            <v>Gold</v>
          </cell>
          <cell r="C198" t="str">
            <v>Sale</v>
          </cell>
          <cell r="D198">
            <v>263.40199999999999</v>
          </cell>
          <cell r="E198">
            <v>1877318.7339999999</v>
          </cell>
        </row>
        <row r="199">
          <cell r="A199" t="str">
            <v>KCSFSO-1588</v>
          </cell>
          <cell r="B199" t="str">
            <v>Gold</v>
          </cell>
          <cell r="C199" t="str">
            <v>Sale</v>
          </cell>
          <cell r="D199">
            <v>33.722000000000001</v>
          </cell>
          <cell r="E199">
            <v>240343.77600000001</v>
          </cell>
        </row>
        <row r="200">
          <cell r="A200" t="str">
            <v>KCSFSS-1508</v>
          </cell>
          <cell r="B200" t="str">
            <v>Silver</v>
          </cell>
          <cell r="C200" t="str">
            <v>Sale</v>
          </cell>
          <cell r="D200">
            <v>70.597999999999999</v>
          </cell>
          <cell r="E200">
            <v>6002.2420000000002</v>
          </cell>
        </row>
        <row r="201">
          <cell r="A201" t="str">
            <v>KCSFSS-1509</v>
          </cell>
          <cell r="B201" t="str">
            <v>Silver</v>
          </cell>
          <cell r="C201" t="str">
            <v>Sale</v>
          </cell>
          <cell r="D201">
            <v>1830.0930000000001</v>
          </cell>
          <cell r="E201">
            <v>155594.50700000001</v>
          </cell>
        </row>
        <row r="202">
          <cell r="A202" t="str">
            <v>KCSFSS-1510</v>
          </cell>
          <cell r="B202" t="str">
            <v>Silver</v>
          </cell>
          <cell r="C202" t="str">
            <v>Sale</v>
          </cell>
          <cell r="D202">
            <v>83.001999999999995</v>
          </cell>
          <cell r="E202">
            <v>7056.83</v>
          </cell>
        </row>
        <row r="203">
          <cell r="A203" t="str">
            <v>KCSFSS-1511</v>
          </cell>
          <cell r="B203" t="str">
            <v>Silver</v>
          </cell>
          <cell r="C203" t="str">
            <v>Sale</v>
          </cell>
          <cell r="D203">
            <v>271.95800000000003</v>
          </cell>
          <cell r="E203">
            <v>23121.868999999999</v>
          </cell>
        </row>
        <row r="204">
          <cell r="A204" t="str">
            <v>KCSFSS-1512</v>
          </cell>
          <cell r="B204" t="str">
            <v>Silver</v>
          </cell>
          <cell r="C204" t="str">
            <v>Sale</v>
          </cell>
          <cell r="D204">
            <v>264.05399999999997</v>
          </cell>
          <cell r="E204">
            <v>22449.870999999999</v>
          </cell>
        </row>
        <row r="205">
          <cell r="A205" t="str">
            <v>KCSFSS-1513</v>
          </cell>
          <cell r="B205" t="str">
            <v>Silver</v>
          </cell>
          <cell r="C205" t="str">
            <v>Sale</v>
          </cell>
          <cell r="D205">
            <v>4371.58</v>
          </cell>
          <cell r="E205">
            <v>371671.73200000002</v>
          </cell>
        </row>
        <row r="206">
          <cell r="A206" t="str">
            <v>KCSFSS-1514</v>
          </cell>
          <cell r="B206" t="str">
            <v>Silver</v>
          </cell>
          <cell r="C206" t="str">
            <v>Sale</v>
          </cell>
          <cell r="D206">
            <v>8372.68</v>
          </cell>
          <cell r="E206">
            <v>711845.25399999996</v>
          </cell>
        </row>
        <row r="207">
          <cell r="A207" t="str">
            <v>KCSFSS-1515</v>
          </cell>
          <cell r="B207" t="str">
            <v>Silver</v>
          </cell>
          <cell r="C207" t="str">
            <v>Sale</v>
          </cell>
          <cell r="D207">
            <v>52.743000000000002</v>
          </cell>
          <cell r="E207">
            <v>4484.21</v>
          </cell>
        </row>
        <row r="208">
          <cell r="A208" t="str">
            <v>KCSFSS-1516</v>
          </cell>
          <cell r="B208" t="str">
            <v>Silver</v>
          </cell>
          <cell r="C208" t="str">
            <v>Sale</v>
          </cell>
          <cell r="D208">
            <v>198.44800000000001</v>
          </cell>
          <cell r="E208">
            <v>16872.048999999999</v>
          </cell>
        </row>
        <row r="209">
          <cell r="A209" t="str">
            <v>KCSFSS-1517</v>
          </cell>
          <cell r="B209" t="str">
            <v>Silver</v>
          </cell>
          <cell r="C209" t="str">
            <v>Sale</v>
          </cell>
          <cell r="D209">
            <v>198.32599999999999</v>
          </cell>
          <cell r="E209">
            <v>16861.677</v>
          </cell>
        </row>
        <row r="210">
          <cell r="A210" t="str">
            <v>KCSFSS-1518</v>
          </cell>
          <cell r="B210" t="str">
            <v>Silver</v>
          </cell>
          <cell r="C210" t="str">
            <v>Sale</v>
          </cell>
          <cell r="D210">
            <v>1512.1590000000001</v>
          </cell>
          <cell r="E210">
            <v>128563.758</v>
          </cell>
        </row>
        <row r="211">
          <cell r="A211" t="str">
            <v>KCSFSS-1519</v>
          </cell>
          <cell r="B211" t="str">
            <v>Silver</v>
          </cell>
          <cell r="C211" t="str">
            <v>Sale</v>
          </cell>
          <cell r="D211">
            <v>230.76300000000001</v>
          </cell>
          <cell r="E211">
            <v>19619.47</v>
          </cell>
        </row>
        <row r="212">
          <cell r="A212" t="str">
            <v>KCSFSS-1520</v>
          </cell>
          <cell r="B212" t="str">
            <v>Silver</v>
          </cell>
          <cell r="C212" t="str">
            <v>Sale</v>
          </cell>
          <cell r="D212">
            <v>176.30500000000001</v>
          </cell>
          <cell r="E212">
            <v>14989.450999999999</v>
          </cell>
        </row>
        <row r="213">
          <cell r="A213" t="str">
            <v>KCSFSS-1521</v>
          </cell>
          <cell r="B213" t="str">
            <v>Silver</v>
          </cell>
          <cell r="C213" t="str">
            <v>Sale</v>
          </cell>
          <cell r="D213">
            <v>250.8</v>
          </cell>
          <cell r="E213">
            <v>21323.016</v>
          </cell>
        </row>
        <row r="214">
          <cell r="A214" t="str">
            <v>KCSFSS-1522</v>
          </cell>
          <cell r="B214" t="str">
            <v>Silver</v>
          </cell>
          <cell r="C214" t="str">
            <v>Sale</v>
          </cell>
          <cell r="D214">
            <v>2185.0129999999999</v>
          </cell>
          <cell r="E214">
            <v>185769.80499999999</v>
          </cell>
        </row>
        <row r="215">
          <cell r="A215" t="str">
            <v>KCSFSS-1523</v>
          </cell>
          <cell r="B215" t="str">
            <v>Silver</v>
          </cell>
          <cell r="C215" t="str">
            <v>Sale</v>
          </cell>
          <cell r="D215">
            <v>7859.9489999999996</v>
          </cell>
          <cell r="E215">
            <v>668252.86399999994</v>
          </cell>
        </row>
        <row r="216">
          <cell r="A216" t="str">
            <v>KCSFSS-1524</v>
          </cell>
          <cell r="B216" t="str">
            <v>Silver</v>
          </cell>
          <cell r="C216" t="str">
            <v>Sale</v>
          </cell>
          <cell r="D216">
            <v>149.77099999999999</v>
          </cell>
          <cell r="E216">
            <v>12733.53</v>
          </cell>
        </row>
        <row r="217">
          <cell r="A217" t="str">
            <v>KCSFSS-1525</v>
          </cell>
          <cell r="B217" t="str">
            <v>Silver</v>
          </cell>
          <cell r="C217" t="str">
            <v>Sale</v>
          </cell>
          <cell r="D217">
            <v>74.637</v>
          </cell>
          <cell r="E217">
            <v>6345.6379999999999</v>
          </cell>
        </row>
        <row r="218">
          <cell r="A218" t="str">
            <v>KCSFSS-1526</v>
          </cell>
          <cell r="B218" t="str">
            <v>Silver</v>
          </cell>
          <cell r="C218" t="str">
            <v>Sale</v>
          </cell>
          <cell r="D218">
            <v>4028.7420000000002</v>
          </cell>
          <cell r="E218">
            <v>342523.64500000002</v>
          </cell>
        </row>
        <row r="219">
          <cell r="A219" t="str">
            <v>KCSFSS-1527</v>
          </cell>
          <cell r="B219" t="str">
            <v>Silver</v>
          </cell>
          <cell r="C219" t="str">
            <v>Sale</v>
          </cell>
          <cell r="D219">
            <v>74.757999999999996</v>
          </cell>
          <cell r="E219">
            <v>6355.9250000000002</v>
          </cell>
        </row>
        <row r="220">
          <cell r="A220" t="str">
            <v>KCSFSS-1528</v>
          </cell>
          <cell r="B220" t="str">
            <v>Silver</v>
          </cell>
          <cell r="C220" t="str">
            <v>Sale</v>
          </cell>
          <cell r="D220">
            <v>217.548</v>
          </cell>
          <cell r="E220">
            <v>18495.931</v>
          </cell>
        </row>
        <row r="221">
          <cell r="A221" t="str">
            <v>KCSFSS-1529</v>
          </cell>
          <cell r="B221" t="str">
            <v>Silver</v>
          </cell>
          <cell r="C221" t="str">
            <v>Sale</v>
          </cell>
          <cell r="D221">
            <v>176.67500000000001</v>
          </cell>
          <cell r="E221">
            <v>15020.909</v>
          </cell>
        </row>
        <row r="222">
          <cell r="A222" t="str">
            <v>KCSFSS-1530</v>
          </cell>
          <cell r="B222" t="str">
            <v>Silver</v>
          </cell>
          <cell r="C222" t="str">
            <v>Sale</v>
          </cell>
          <cell r="D222">
            <v>557.51599999999996</v>
          </cell>
          <cell r="E222">
            <v>47400.01</v>
          </cell>
        </row>
        <row r="223">
          <cell r="A223" t="str">
            <v>KCSFSS-1531</v>
          </cell>
          <cell r="B223" t="str">
            <v>Silver</v>
          </cell>
          <cell r="C223" t="str">
            <v>Sale</v>
          </cell>
          <cell r="D223">
            <v>5376.1869999999999</v>
          </cell>
          <cell r="E223">
            <v>457083.41899999999</v>
          </cell>
        </row>
        <row r="224">
          <cell r="A224" t="str">
            <v>KCSFSS-1533</v>
          </cell>
          <cell r="B224" t="str">
            <v>Silver</v>
          </cell>
          <cell r="C224" t="str">
            <v>Sale</v>
          </cell>
          <cell r="D224">
            <v>228.44</v>
          </cell>
          <cell r="E224">
            <v>19421.969000000001</v>
          </cell>
        </row>
        <row r="225">
          <cell r="A225" t="str">
            <v>KCSFSS-1534</v>
          </cell>
          <cell r="B225" t="str">
            <v>Silver</v>
          </cell>
          <cell r="C225" t="str">
            <v>Sale</v>
          </cell>
          <cell r="D225">
            <v>30.384</v>
          </cell>
          <cell r="E225">
            <v>2583.248</v>
          </cell>
        </row>
        <row r="226">
          <cell r="A226" t="str">
            <v>KCSFSS-1535</v>
          </cell>
          <cell r="B226" t="str">
            <v>Silver</v>
          </cell>
          <cell r="C226" t="str">
            <v>Sale</v>
          </cell>
          <cell r="D226">
            <v>183.11799999999999</v>
          </cell>
          <cell r="E226">
            <v>15568.691999999999</v>
          </cell>
        </row>
        <row r="227">
          <cell r="A227" t="str">
            <v>KCSFSS-1536</v>
          </cell>
          <cell r="B227" t="str">
            <v>Silver</v>
          </cell>
          <cell r="C227" t="str">
            <v>Sale</v>
          </cell>
          <cell r="D227">
            <v>352.39699999999999</v>
          </cell>
          <cell r="E227">
            <v>29960.793000000001</v>
          </cell>
        </row>
        <row r="228">
          <cell r="A228" t="str">
            <v>KCSFSS-1537</v>
          </cell>
          <cell r="B228" t="str">
            <v>Silver</v>
          </cell>
          <cell r="C228" t="str">
            <v>Sale</v>
          </cell>
          <cell r="D228">
            <v>55.365000000000002</v>
          </cell>
          <cell r="E228">
            <v>4707.1319999999996</v>
          </cell>
        </row>
        <row r="229">
          <cell r="A229" t="str">
            <v>KCSFSS-1538</v>
          </cell>
          <cell r="B229" t="str">
            <v>Silver</v>
          </cell>
          <cell r="C229" t="str">
            <v>Sale</v>
          </cell>
          <cell r="D229">
            <v>131.89099999999999</v>
          </cell>
          <cell r="E229">
            <v>11213.373</v>
          </cell>
        </row>
        <row r="230">
          <cell r="A230" t="str">
            <v>KCSFSS-1539</v>
          </cell>
          <cell r="B230" t="str">
            <v>Silver</v>
          </cell>
          <cell r="C230" t="str">
            <v>Sale</v>
          </cell>
          <cell r="D230">
            <v>3910.6239999999998</v>
          </cell>
          <cell r="E230">
            <v>332481.25199999998</v>
          </cell>
        </row>
        <row r="231">
          <cell r="A231" t="str">
            <v>KCSFSS-1540</v>
          </cell>
          <cell r="B231" t="str">
            <v>Silver</v>
          </cell>
          <cell r="C231" t="str">
            <v>Sale</v>
          </cell>
          <cell r="D231">
            <v>216.70400000000001</v>
          </cell>
          <cell r="E231">
            <v>18424.173999999999</v>
          </cell>
        </row>
        <row r="232">
          <cell r="A232" t="str">
            <v>KCSFSS-1541</v>
          </cell>
          <cell r="B232" t="str">
            <v>Silver</v>
          </cell>
          <cell r="C232" t="str">
            <v>Sale</v>
          </cell>
          <cell r="D232">
            <v>345.95299999999997</v>
          </cell>
          <cell r="E232">
            <v>29412.923999999999</v>
          </cell>
        </row>
        <row r="233">
          <cell r="A233" t="str">
            <v>KCSFSS-1542</v>
          </cell>
          <cell r="B233" t="str">
            <v>Silver</v>
          </cell>
          <cell r="C233" t="str">
            <v>Sale</v>
          </cell>
          <cell r="D233">
            <v>3603.616</v>
          </cell>
          <cell r="E233">
            <v>306379.43199999997</v>
          </cell>
        </row>
        <row r="234">
          <cell r="A234" t="str">
            <v>KCSFSS-1543</v>
          </cell>
          <cell r="B234" t="str">
            <v>Silver</v>
          </cell>
          <cell r="C234" t="str">
            <v>Sale</v>
          </cell>
          <cell r="D234">
            <v>359.25799999999998</v>
          </cell>
          <cell r="E234">
            <v>30544.115000000002</v>
          </cell>
        </row>
        <row r="235">
          <cell r="A235" t="str">
            <v>KCSFSS-1544</v>
          </cell>
          <cell r="B235" t="str">
            <v>Silver</v>
          </cell>
          <cell r="C235" t="str">
            <v>Sale</v>
          </cell>
          <cell r="D235">
            <v>4109.3829999999998</v>
          </cell>
          <cell r="E235">
            <v>349379.74300000002</v>
          </cell>
        </row>
        <row r="236">
          <cell r="A236" t="str">
            <v>KCSFSS-1545</v>
          </cell>
          <cell r="B236" t="str">
            <v>Silver</v>
          </cell>
          <cell r="C236" t="str">
            <v>Sale</v>
          </cell>
          <cell r="D236">
            <v>368.17700000000002</v>
          </cell>
          <cell r="E236">
            <v>31302.409</v>
          </cell>
        </row>
        <row r="237">
          <cell r="A237" t="str">
            <v>KCSFSS-1546</v>
          </cell>
          <cell r="B237" t="str">
            <v>Silver</v>
          </cell>
          <cell r="C237" t="str">
            <v>Sale</v>
          </cell>
          <cell r="D237">
            <v>769.04499999999996</v>
          </cell>
          <cell r="E237">
            <v>65384.205999999998</v>
          </cell>
        </row>
        <row r="238">
          <cell r="A238" t="str">
            <v>KCSFSS-1547</v>
          </cell>
          <cell r="B238" t="str">
            <v>Silver</v>
          </cell>
          <cell r="C238" t="str">
            <v>Sale</v>
          </cell>
          <cell r="D238">
            <v>199.14699999999999</v>
          </cell>
          <cell r="E238">
            <v>16931.477999999999</v>
          </cell>
        </row>
        <row r="239">
          <cell r="A239" t="str">
            <v>KCSFSO-1590</v>
          </cell>
          <cell r="B239" t="str">
            <v>Gold</v>
          </cell>
          <cell r="C239" t="str">
            <v>Sale</v>
          </cell>
          <cell r="D239">
            <v>36.837000000000003</v>
          </cell>
          <cell r="E239">
            <v>262545.40299999999</v>
          </cell>
        </row>
        <row r="240">
          <cell r="A240" t="str">
            <v>KCSFSO-1591</v>
          </cell>
          <cell r="B240" t="str">
            <v>Gold</v>
          </cell>
          <cell r="C240" t="str">
            <v>Sale</v>
          </cell>
          <cell r="D240">
            <v>1334.3630000000001</v>
          </cell>
          <cell r="E240">
            <v>9510298.6610000003</v>
          </cell>
        </row>
        <row r="241">
          <cell r="A241" t="str">
            <v>KCSFSO-1592</v>
          </cell>
          <cell r="B241" t="str">
            <v>Gold</v>
          </cell>
          <cell r="C241" t="str">
            <v>Sale</v>
          </cell>
          <cell r="D241">
            <v>877.45399999999995</v>
          </cell>
          <cell r="E241">
            <v>6255992.5580000002</v>
          </cell>
        </row>
        <row r="242">
          <cell r="A242" t="str">
            <v>KCSFSO-1593</v>
          </cell>
          <cell r="B242" t="str">
            <v>Gold</v>
          </cell>
          <cell r="C242" t="str">
            <v>Sale</v>
          </cell>
          <cell r="D242">
            <v>54.923999999999999</v>
          </cell>
          <cell r="E242">
            <v>391592.19199999998</v>
          </cell>
        </row>
        <row r="243">
          <cell r="A243" t="str">
            <v>KCSFSO-1594</v>
          </cell>
          <cell r="B243" t="str">
            <v>Gold</v>
          </cell>
          <cell r="C243" t="str">
            <v>Sale</v>
          </cell>
          <cell r="D243">
            <v>396.25900000000001</v>
          </cell>
          <cell r="E243">
            <v>2825211.7549999999</v>
          </cell>
        </row>
        <row r="244">
          <cell r="A244" t="str">
            <v>KCSFSO-1595</v>
          </cell>
          <cell r="B244" t="str">
            <v>Gold</v>
          </cell>
          <cell r="C244" t="str">
            <v>Sale</v>
          </cell>
          <cell r="D244">
            <v>744.52700000000004</v>
          </cell>
          <cell r="E244">
            <v>5308261.5970000001</v>
          </cell>
        </row>
        <row r="245">
          <cell r="A245" t="str">
            <v>KCSFSO-1596</v>
          </cell>
          <cell r="B245" t="str">
            <v>Gold</v>
          </cell>
          <cell r="C245" t="str">
            <v>Sale</v>
          </cell>
          <cell r="D245">
            <v>944.30899999999997</v>
          </cell>
          <cell r="E245">
            <v>6732800.4100000001</v>
          </cell>
        </row>
        <row r="246">
          <cell r="A246" t="str">
            <v>KCSFSO-1597</v>
          </cell>
          <cell r="B246" t="str">
            <v>Gold</v>
          </cell>
          <cell r="C246" t="str">
            <v>Sale</v>
          </cell>
          <cell r="D246">
            <v>864.36900000000003</v>
          </cell>
          <cell r="E246">
            <v>6162838.602</v>
          </cell>
        </row>
        <row r="247">
          <cell r="A247" t="str">
            <v>KCSFSO-1598</v>
          </cell>
          <cell r="B247" t="str">
            <v>Gold</v>
          </cell>
          <cell r="C247" t="str">
            <v>Sale</v>
          </cell>
          <cell r="D247">
            <v>649.87800000000004</v>
          </cell>
          <cell r="E247">
            <v>4633545.6560000004</v>
          </cell>
        </row>
        <row r="248">
          <cell r="A248" t="str">
            <v>KCSFSO-1599</v>
          </cell>
          <cell r="B248" t="str">
            <v>Gold</v>
          </cell>
          <cell r="C248" t="str">
            <v>Sale</v>
          </cell>
          <cell r="D248">
            <v>1316.9839999999999</v>
          </cell>
          <cell r="E248">
            <v>9389924.7119999994</v>
          </cell>
        </row>
        <row r="249">
          <cell r="A249" t="str">
            <v>KCSFSO-1600</v>
          </cell>
          <cell r="B249" t="str">
            <v>Gold</v>
          </cell>
          <cell r="C249" t="str">
            <v>Sale</v>
          </cell>
          <cell r="D249">
            <v>326.91300000000001</v>
          </cell>
          <cell r="E249">
            <v>2330896.2280000001</v>
          </cell>
        </row>
        <row r="250">
          <cell r="A250" t="str">
            <v>KCSFSO-1601</v>
          </cell>
          <cell r="B250" t="str">
            <v>Gold</v>
          </cell>
          <cell r="C250" t="str">
            <v>Sale</v>
          </cell>
          <cell r="D250">
            <v>86.054000000000002</v>
          </cell>
          <cell r="E250">
            <v>613566.74100000004</v>
          </cell>
        </row>
        <row r="251">
          <cell r="A251" t="str">
            <v>KCSFSO-1602</v>
          </cell>
          <cell r="B251" t="str">
            <v>Gold</v>
          </cell>
          <cell r="C251" t="str">
            <v>Sale</v>
          </cell>
          <cell r="D251">
            <v>309.09399999999999</v>
          </cell>
          <cell r="E251">
            <v>2203846.4019999998</v>
          </cell>
        </row>
        <row r="252">
          <cell r="A252" t="str">
            <v>KCSFSO-1603</v>
          </cell>
          <cell r="B252" t="str">
            <v>Gold</v>
          </cell>
          <cell r="C252" t="str">
            <v>Sale</v>
          </cell>
          <cell r="D252">
            <v>0.376</v>
          </cell>
          <cell r="E252">
            <v>2680.8879999999999</v>
          </cell>
        </row>
        <row r="253">
          <cell r="A253" t="str">
            <v>KCSFSO-1604</v>
          </cell>
          <cell r="B253" t="str">
            <v>Gold</v>
          </cell>
          <cell r="C253" t="str">
            <v>Sale</v>
          </cell>
          <cell r="D253">
            <v>883.29700000000003</v>
          </cell>
          <cell r="E253">
            <v>6297925.2759999996</v>
          </cell>
        </row>
        <row r="254">
          <cell r="A254" t="str">
            <v>KCSFSO-1605</v>
          </cell>
          <cell r="B254" t="str">
            <v>Gold</v>
          </cell>
          <cell r="C254" t="str">
            <v>Sale</v>
          </cell>
          <cell r="D254">
            <v>27.858000000000001</v>
          </cell>
          <cell r="E254">
            <v>198627.81899999999</v>
          </cell>
        </row>
        <row r="255">
          <cell r="A255" t="str">
            <v>KCSFSO-1606</v>
          </cell>
          <cell r="B255" t="str">
            <v>Gold</v>
          </cell>
          <cell r="C255" t="str">
            <v>Sale</v>
          </cell>
          <cell r="D255">
            <v>98.558000000000007</v>
          </cell>
          <cell r="E255">
            <v>702719.52599999995</v>
          </cell>
        </row>
        <row r="256">
          <cell r="A256" t="str">
            <v>KCSFSO-1607</v>
          </cell>
          <cell r="B256" t="str">
            <v>Gold</v>
          </cell>
          <cell r="C256" t="str">
            <v>Sale</v>
          </cell>
          <cell r="D256">
            <v>68.472999999999999</v>
          </cell>
          <cell r="E256">
            <v>488213.17499999999</v>
          </cell>
        </row>
        <row r="257">
          <cell r="A257" t="str">
            <v>KCSFSO-1608</v>
          </cell>
          <cell r="B257" t="str">
            <v>Gold</v>
          </cell>
          <cell r="C257" t="str">
            <v>Sale</v>
          </cell>
          <cell r="D257">
            <v>6.4420000000000002</v>
          </cell>
          <cell r="E257">
            <v>45931.523999999998</v>
          </cell>
        </row>
        <row r="258">
          <cell r="A258" t="str">
            <v>KCSFSO-1609</v>
          </cell>
          <cell r="B258" t="str">
            <v>Gold</v>
          </cell>
          <cell r="C258" t="str">
            <v>Sale</v>
          </cell>
          <cell r="D258">
            <v>84.441000000000003</v>
          </cell>
          <cell r="E258">
            <v>602065.174</v>
          </cell>
        </row>
        <row r="259">
          <cell r="A259" t="str">
            <v>KCSFSO-1610</v>
          </cell>
          <cell r="B259" t="str">
            <v>Gold</v>
          </cell>
          <cell r="C259" t="str">
            <v>Sale</v>
          </cell>
          <cell r="D259">
            <v>73.472999999999999</v>
          </cell>
          <cell r="E259">
            <v>523863.22499999998</v>
          </cell>
        </row>
        <row r="260">
          <cell r="A260" t="str">
            <v>KCSFSO-1611</v>
          </cell>
          <cell r="B260" t="str">
            <v>Gold</v>
          </cell>
          <cell r="C260" t="str">
            <v>Sale</v>
          </cell>
          <cell r="D260">
            <v>36.854999999999997</v>
          </cell>
          <cell r="E260">
            <v>262776.51899999997</v>
          </cell>
        </row>
        <row r="261">
          <cell r="A261" t="str">
            <v>KCSFSO-1612</v>
          </cell>
          <cell r="B261" t="str">
            <v>Gold</v>
          </cell>
          <cell r="C261" t="str">
            <v>Sale</v>
          </cell>
          <cell r="D261">
            <v>33.46</v>
          </cell>
          <cell r="E261">
            <v>238570.13500000001</v>
          </cell>
        </row>
        <row r="262">
          <cell r="A262" t="str">
            <v>KCSFSO-1613</v>
          </cell>
          <cell r="B262" t="str">
            <v>Gold</v>
          </cell>
          <cell r="C262" t="str">
            <v>Sale</v>
          </cell>
          <cell r="D262">
            <v>43.665999999999997</v>
          </cell>
          <cell r="E262">
            <v>311339.01699999999</v>
          </cell>
        </row>
        <row r="263">
          <cell r="A263" t="str">
            <v>KCSFSO-1614</v>
          </cell>
          <cell r="B263" t="str">
            <v>Gold</v>
          </cell>
          <cell r="C263" t="str">
            <v>Sale</v>
          </cell>
          <cell r="D263">
            <v>44.167999999999999</v>
          </cell>
          <cell r="E263">
            <v>314918.28200000001</v>
          </cell>
        </row>
        <row r="264">
          <cell r="A264" t="str">
            <v>KCSFSO-1615</v>
          </cell>
          <cell r="B264" t="str">
            <v>Gold</v>
          </cell>
          <cell r="C264" t="str">
            <v>Sale</v>
          </cell>
          <cell r="D264">
            <v>75.171000000000006</v>
          </cell>
          <cell r="E264">
            <v>535969.98199999996</v>
          </cell>
        </row>
        <row r="265">
          <cell r="A265" t="str">
            <v>KCSFSO-1616</v>
          </cell>
          <cell r="B265" t="str">
            <v>Gold</v>
          </cell>
          <cell r="C265" t="str">
            <v>Sale</v>
          </cell>
          <cell r="D265">
            <v>13.538</v>
          </cell>
          <cell r="E265">
            <v>96526.074999999997</v>
          </cell>
        </row>
        <row r="266">
          <cell r="A266" t="str">
            <v>KCSFSO-1617</v>
          </cell>
          <cell r="B266" t="str">
            <v>Gold</v>
          </cell>
          <cell r="C266" t="str">
            <v>Sale</v>
          </cell>
          <cell r="D266">
            <v>62.48</v>
          </cell>
          <cell r="E266">
            <v>445483.02500000002</v>
          </cell>
        </row>
        <row r="267">
          <cell r="A267" t="str">
            <v>KCSFSO-1618</v>
          </cell>
          <cell r="B267" t="str">
            <v>Gold</v>
          </cell>
          <cell r="C267" t="str">
            <v>Sale</v>
          </cell>
          <cell r="D267">
            <v>41.469000000000001</v>
          </cell>
          <cell r="E267">
            <v>295674.799</v>
          </cell>
        </row>
        <row r="268">
          <cell r="A268" t="str">
            <v>KCSFSO-1619</v>
          </cell>
          <cell r="B268" t="str">
            <v>Gold</v>
          </cell>
          <cell r="C268" t="str">
            <v>Sale</v>
          </cell>
          <cell r="D268">
            <v>7.415</v>
          </cell>
          <cell r="E268">
            <v>52869.023999999998</v>
          </cell>
        </row>
        <row r="269">
          <cell r="A269" t="str">
            <v>KCSFSO-1620</v>
          </cell>
          <cell r="B269" t="str">
            <v>Gold</v>
          </cell>
          <cell r="C269" t="str">
            <v>Sale</v>
          </cell>
          <cell r="D269">
            <v>59.018000000000001</v>
          </cell>
          <cell r="E269">
            <v>420798.93</v>
          </cell>
        </row>
        <row r="270">
          <cell r="A270" t="str">
            <v>KCSFSD-236</v>
          </cell>
          <cell r="B270" t="str">
            <v>Diamond</v>
          </cell>
          <cell r="C270" t="str">
            <v>Sale</v>
          </cell>
          <cell r="D270">
            <v>1.37</v>
          </cell>
          <cell r="E270">
            <v>9768.1139999999996</v>
          </cell>
        </row>
        <row r="271">
          <cell r="A271" t="str">
            <v>KCSFPG-418</v>
          </cell>
          <cell r="B271" t="str">
            <v>Gold</v>
          </cell>
          <cell r="C271" t="str">
            <v>Purchase</v>
          </cell>
          <cell r="D271">
            <v>20.341000000000001</v>
          </cell>
          <cell r="E271">
            <v>145234.74</v>
          </cell>
        </row>
        <row r="272">
          <cell r="A272" t="str">
            <v>KCSFPG-419</v>
          </cell>
          <cell r="B272" t="str">
            <v>Gold</v>
          </cell>
          <cell r="C272" t="str">
            <v>Purchase</v>
          </cell>
          <cell r="D272">
            <v>285.96699999999998</v>
          </cell>
          <cell r="E272">
            <v>2041804.38</v>
          </cell>
        </row>
        <row r="273">
          <cell r="A273" t="str">
            <v>KCSFPG-420</v>
          </cell>
          <cell r="B273" t="str">
            <v>Gold</v>
          </cell>
          <cell r="C273" t="str">
            <v>Purchase</v>
          </cell>
          <cell r="D273">
            <v>207.322</v>
          </cell>
          <cell r="E273">
            <v>1480279.08</v>
          </cell>
        </row>
        <row r="274">
          <cell r="A274" t="str">
            <v>KCSFPS-327</v>
          </cell>
          <cell r="B274" t="str">
            <v>Silver</v>
          </cell>
          <cell r="C274" t="str">
            <v>Purchase</v>
          </cell>
          <cell r="D274">
            <v>979.22299999999996</v>
          </cell>
          <cell r="E274">
            <v>80100.441000000006</v>
          </cell>
        </row>
        <row r="275">
          <cell r="A275" t="str">
            <v>KCSFPD-133</v>
          </cell>
          <cell r="B275" t="str">
            <v>Diamond</v>
          </cell>
          <cell r="C275" t="str">
            <v>Purchase</v>
          </cell>
          <cell r="D275">
            <v>1.2490000000000001</v>
          </cell>
          <cell r="E275">
            <v>8917.86</v>
          </cell>
        </row>
        <row r="276">
          <cell r="A276" t="str">
            <v>KCSFSS-1548</v>
          </cell>
          <cell r="B276" t="str">
            <v>Silver</v>
          </cell>
          <cell r="C276" t="str">
            <v>Sale</v>
          </cell>
          <cell r="D276">
            <v>87.632000000000005</v>
          </cell>
          <cell r="E276">
            <v>7450.473</v>
          </cell>
        </row>
        <row r="277">
          <cell r="A277" t="str">
            <v>KCSFSS-1549</v>
          </cell>
          <cell r="B277" t="str">
            <v>Silver</v>
          </cell>
          <cell r="C277" t="str">
            <v>Sale</v>
          </cell>
          <cell r="D277">
            <v>5.8650000000000002</v>
          </cell>
          <cell r="E277">
            <v>498.642</v>
          </cell>
        </row>
        <row r="278">
          <cell r="A278" t="str">
            <v>KCSFSS-1550</v>
          </cell>
          <cell r="B278" t="str">
            <v>Silver</v>
          </cell>
          <cell r="C278" t="str">
            <v>Sale</v>
          </cell>
          <cell r="D278">
            <v>98.128</v>
          </cell>
          <cell r="E278">
            <v>8342.8430000000008</v>
          </cell>
        </row>
        <row r="279">
          <cell r="A279" t="str">
            <v>KCSFSS-1551</v>
          </cell>
          <cell r="B279" t="str">
            <v>Silver</v>
          </cell>
          <cell r="C279" t="str">
            <v>Sale</v>
          </cell>
          <cell r="D279">
            <v>49.616999999999997</v>
          </cell>
          <cell r="E279">
            <v>4218.4369999999999</v>
          </cell>
        </row>
        <row r="280">
          <cell r="A280" t="str">
            <v>KCSFSS-1552</v>
          </cell>
          <cell r="B280" t="str">
            <v>Silver</v>
          </cell>
          <cell r="C280" t="str">
            <v>Sale</v>
          </cell>
          <cell r="D280">
            <v>95.361000000000004</v>
          </cell>
          <cell r="E280">
            <v>8107.5919999999996</v>
          </cell>
        </row>
        <row r="281">
          <cell r="A281" t="str">
            <v>KCSFSS-1553</v>
          </cell>
          <cell r="B281" t="str">
            <v>Silver</v>
          </cell>
          <cell r="C281" t="str">
            <v>Sale</v>
          </cell>
          <cell r="D281">
            <v>24.512</v>
          </cell>
          <cell r="E281">
            <v>2084.0100000000002</v>
          </cell>
        </row>
        <row r="282">
          <cell r="A282" t="str">
            <v>KCSFSS-1554</v>
          </cell>
          <cell r="B282" t="str">
            <v>Silver</v>
          </cell>
          <cell r="C282" t="str">
            <v>Sale</v>
          </cell>
          <cell r="D282">
            <v>190.785</v>
          </cell>
          <cell r="E282">
            <v>16220.540999999999</v>
          </cell>
        </row>
        <row r="283">
          <cell r="A283" t="str">
            <v>KCSFSS-1555</v>
          </cell>
          <cell r="B283" t="str">
            <v>Silver</v>
          </cell>
          <cell r="C283" t="str">
            <v>Sale</v>
          </cell>
          <cell r="D283">
            <v>70.311999999999998</v>
          </cell>
          <cell r="E283">
            <v>5977.9260000000004</v>
          </cell>
        </row>
        <row r="284">
          <cell r="A284" t="str">
            <v>KCSFSS-1557</v>
          </cell>
          <cell r="B284" t="str">
            <v>Silver</v>
          </cell>
          <cell r="C284" t="str">
            <v>Sale</v>
          </cell>
          <cell r="D284">
            <v>176.26900000000001</v>
          </cell>
          <cell r="E284">
            <v>14986.39</v>
          </cell>
        </row>
        <row r="285">
          <cell r="A285" t="str">
            <v>KCSFSS-1558</v>
          </cell>
          <cell r="B285" t="str">
            <v>Silver</v>
          </cell>
          <cell r="C285" t="str">
            <v>Sale</v>
          </cell>
          <cell r="D285">
            <v>11.374000000000001</v>
          </cell>
          <cell r="E285">
            <v>967.01700000000005</v>
          </cell>
        </row>
        <row r="286">
          <cell r="A286" t="str">
            <v>KCSFSS-1560</v>
          </cell>
          <cell r="B286" t="str">
            <v>Silver</v>
          </cell>
          <cell r="C286" t="str">
            <v>Sale</v>
          </cell>
          <cell r="D286">
            <v>1660.662</v>
          </cell>
          <cell r="E286">
            <v>141189.48300000001</v>
          </cell>
        </row>
        <row r="287">
          <cell r="A287" t="str">
            <v>KCSFSS-1561</v>
          </cell>
          <cell r="B287" t="str">
            <v>Silver</v>
          </cell>
          <cell r="C287" t="str">
            <v>Sale</v>
          </cell>
          <cell r="D287">
            <v>40.261000000000003</v>
          </cell>
          <cell r="E287">
            <v>3422.99</v>
          </cell>
        </row>
        <row r="288">
          <cell r="A288" t="str">
            <v>KCSFSS-1562</v>
          </cell>
          <cell r="B288" t="str">
            <v>Silver</v>
          </cell>
          <cell r="C288" t="str">
            <v>Sale</v>
          </cell>
          <cell r="D288">
            <v>77.536000000000001</v>
          </cell>
          <cell r="E288">
            <v>6592.1109999999999</v>
          </cell>
        </row>
        <row r="289">
          <cell r="A289" t="str">
            <v>KCSFSS-1563</v>
          </cell>
          <cell r="B289" t="str">
            <v>Silver</v>
          </cell>
          <cell r="C289" t="str">
            <v>Sale</v>
          </cell>
          <cell r="D289">
            <v>2674.29</v>
          </cell>
          <cell r="E289">
            <v>227368.136</v>
          </cell>
        </row>
        <row r="290">
          <cell r="A290" t="str">
            <v>KCSFSS-1564</v>
          </cell>
          <cell r="B290" t="str">
            <v>Silver</v>
          </cell>
          <cell r="C290" t="str">
            <v>Sale</v>
          </cell>
          <cell r="D290">
            <v>40.543999999999997</v>
          </cell>
          <cell r="E290">
            <v>3447.0509999999999</v>
          </cell>
        </row>
        <row r="291">
          <cell r="A291" t="str">
            <v>KCSFSS-1565</v>
          </cell>
          <cell r="B291" t="str">
            <v>Silver</v>
          </cell>
          <cell r="C291" t="str">
            <v>Sale</v>
          </cell>
          <cell r="D291">
            <v>3076.18</v>
          </cell>
          <cell r="E291">
            <v>261536.82399999999</v>
          </cell>
        </row>
        <row r="292">
          <cell r="A292" t="str">
            <v>KCSFSS-1566</v>
          </cell>
          <cell r="B292" t="str">
            <v>Silver</v>
          </cell>
          <cell r="C292" t="str">
            <v>Sale</v>
          </cell>
          <cell r="D292">
            <v>44.076999999999998</v>
          </cell>
          <cell r="E292">
            <v>3747.4270000000001</v>
          </cell>
        </row>
        <row r="293">
          <cell r="A293" t="str">
            <v>KCSFSS-1568</v>
          </cell>
          <cell r="B293" t="str">
            <v>Silver</v>
          </cell>
          <cell r="C293" t="str">
            <v>Sale</v>
          </cell>
          <cell r="D293">
            <v>4214.357</v>
          </cell>
          <cell r="E293">
            <v>358304.63199999998</v>
          </cell>
        </row>
        <row r="294">
          <cell r="A294" t="str">
            <v>KCSFSS-1569</v>
          </cell>
          <cell r="B294" t="str">
            <v>Silver</v>
          </cell>
          <cell r="C294" t="str">
            <v>Sale</v>
          </cell>
          <cell r="D294">
            <v>1206.6969999999999</v>
          </cell>
          <cell r="E294">
            <v>102581.31200000001</v>
          </cell>
        </row>
        <row r="295">
          <cell r="A295" t="str">
            <v>KCSFSS-1570</v>
          </cell>
          <cell r="B295" t="str">
            <v>Silver</v>
          </cell>
          <cell r="C295" t="str">
            <v>Sale</v>
          </cell>
          <cell r="D295">
            <v>57.433999999999997</v>
          </cell>
          <cell r="E295">
            <v>4882.4639999999999</v>
          </cell>
        </row>
        <row r="296">
          <cell r="A296" t="str">
            <v>KCSFSS-1571</v>
          </cell>
          <cell r="B296" t="str">
            <v>Silver</v>
          </cell>
          <cell r="C296" t="str">
            <v>Sale</v>
          </cell>
          <cell r="D296">
            <v>20.064</v>
          </cell>
          <cell r="E296">
            <v>1705.6410000000001</v>
          </cell>
        </row>
        <row r="297">
          <cell r="A297" t="str">
            <v>KCSFSS-1572</v>
          </cell>
          <cell r="B297" t="str">
            <v>Silver</v>
          </cell>
          <cell r="C297" t="str">
            <v>Sale</v>
          </cell>
          <cell r="D297">
            <v>1791.606</v>
          </cell>
          <cell r="E297">
            <v>152304.42600000001</v>
          </cell>
        </row>
        <row r="298">
          <cell r="A298" t="str">
            <v>KCSFSS-1573</v>
          </cell>
          <cell r="B298" t="str">
            <v>Silver</v>
          </cell>
          <cell r="C298" t="str">
            <v>Sale</v>
          </cell>
          <cell r="D298">
            <v>392.21</v>
          </cell>
          <cell r="E298">
            <v>33345.694000000003</v>
          </cell>
        </row>
        <row r="299">
          <cell r="A299" t="str">
            <v>KCSFSS-1574</v>
          </cell>
          <cell r="B299" t="str">
            <v>Silver</v>
          </cell>
          <cell r="C299" t="str">
            <v>Sale</v>
          </cell>
          <cell r="D299">
            <v>490.94900000000001</v>
          </cell>
          <cell r="E299">
            <v>41740.483999999997</v>
          </cell>
        </row>
        <row r="300">
          <cell r="A300" t="str">
            <v>KCSFSS-1575</v>
          </cell>
          <cell r="B300" t="str">
            <v>Silver</v>
          </cell>
          <cell r="C300" t="str">
            <v>Sale</v>
          </cell>
          <cell r="D300">
            <v>41.451999999999998</v>
          </cell>
          <cell r="E300">
            <v>3523.835</v>
          </cell>
        </row>
        <row r="301">
          <cell r="A301" t="str">
            <v>KCSFSS-1576</v>
          </cell>
          <cell r="B301" t="str">
            <v>Silver</v>
          </cell>
          <cell r="C301" t="str">
            <v>Sale</v>
          </cell>
          <cell r="D301">
            <v>2162.4899999999998</v>
          </cell>
          <cell r="E301">
            <v>183833.27499999999</v>
          </cell>
        </row>
        <row r="302">
          <cell r="A302" t="str">
            <v>KCSFSS-1577</v>
          </cell>
          <cell r="B302" t="str">
            <v>Silver</v>
          </cell>
          <cell r="C302" t="str">
            <v>Sale</v>
          </cell>
          <cell r="D302">
            <v>628.40700000000004</v>
          </cell>
          <cell r="E302">
            <v>53427.163</v>
          </cell>
        </row>
        <row r="303">
          <cell r="A303" t="str">
            <v>KCSFSS-1578</v>
          </cell>
          <cell r="B303" t="str">
            <v>Silver</v>
          </cell>
          <cell r="C303" t="str">
            <v>Sale</v>
          </cell>
          <cell r="D303">
            <v>222.28100000000001</v>
          </cell>
          <cell r="E303">
            <v>18898.330999999998</v>
          </cell>
        </row>
        <row r="304">
          <cell r="A304" t="str">
            <v>KCSFSS-1579</v>
          </cell>
          <cell r="B304" t="str">
            <v>Silver</v>
          </cell>
          <cell r="C304" t="str">
            <v>Sale</v>
          </cell>
          <cell r="D304">
            <v>6.726</v>
          </cell>
          <cell r="E304">
            <v>571.84500000000003</v>
          </cell>
        </row>
        <row r="305">
          <cell r="A305" t="str">
            <v>KCSFSS-1580</v>
          </cell>
          <cell r="B305" t="str">
            <v>Silver</v>
          </cell>
          <cell r="C305" t="str">
            <v>Sale</v>
          </cell>
          <cell r="D305">
            <v>1714.422</v>
          </cell>
          <cell r="E305">
            <v>145760.158</v>
          </cell>
        </row>
        <row r="306">
          <cell r="A306" t="str">
            <v>KCSFSS-1581</v>
          </cell>
          <cell r="B306" t="str">
            <v>Silver</v>
          </cell>
          <cell r="C306" t="str">
            <v>Sale</v>
          </cell>
          <cell r="D306">
            <v>556.84199999999998</v>
          </cell>
          <cell r="E306">
            <v>47337.137999999999</v>
          </cell>
        </row>
        <row r="307">
          <cell r="A307" t="str">
            <v>KCSFSS-1582</v>
          </cell>
          <cell r="B307" t="str">
            <v>Silver</v>
          </cell>
          <cell r="C307" t="str">
            <v>Sale</v>
          </cell>
          <cell r="D307">
            <v>27.428000000000001</v>
          </cell>
          <cell r="E307">
            <v>2331.654</v>
          </cell>
        </row>
        <row r="308">
          <cell r="A308" t="str">
            <v>KCSFSS-1583</v>
          </cell>
          <cell r="B308" t="str">
            <v>Silver</v>
          </cell>
          <cell r="C308" t="str">
            <v>Sale</v>
          </cell>
          <cell r="D308">
            <v>7.4290000000000003</v>
          </cell>
          <cell r="E308">
            <v>631.53899999999999</v>
          </cell>
        </row>
        <row r="309">
          <cell r="A309" t="str">
            <v>KCSFSS-1584</v>
          </cell>
          <cell r="B309" t="str">
            <v>Silver</v>
          </cell>
          <cell r="C309" t="str">
            <v>Sale</v>
          </cell>
          <cell r="D309">
            <v>1519.1559999999999</v>
          </cell>
          <cell r="E309">
            <v>129143.452</v>
          </cell>
        </row>
        <row r="310">
          <cell r="A310" t="str">
            <v>KCSFSS-1585</v>
          </cell>
          <cell r="B310" t="str">
            <v>Silver</v>
          </cell>
          <cell r="C310" t="str">
            <v>Sale</v>
          </cell>
          <cell r="D310">
            <v>51.668999999999997</v>
          </cell>
          <cell r="E310">
            <v>4392.8980000000001</v>
          </cell>
        </row>
        <row r="311">
          <cell r="A311" t="str">
            <v>KCSFSS-1586</v>
          </cell>
          <cell r="B311" t="str">
            <v>Silver</v>
          </cell>
          <cell r="C311" t="str">
            <v>Sale</v>
          </cell>
          <cell r="D311">
            <v>4536.6869999999999</v>
          </cell>
          <cell r="E311">
            <v>385709.12900000002</v>
          </cell>
        </row>
        <row r="312">
          <cell r="A312" t="str">
            <v>KCSFSS-1587</v>
          </cell>
          <cell r="B312" t="str">
            <v>Silver</v>
          </cell>
          <cell r="C312" t="str">
            <v>Sale</v>
          </cell>
          <cell r="D312">
            <v>52.338999999999999</v>
          </cell>
          <cell r="E312">
            <v>4447.768</v>
          </cell>
        </row>
        <row r="313">
          <cell r="A313" t="str">
            <v>KCSFSS-1588</v>
          </cell>
          <cell r="B313" t="str">
            <v>Silver</v>
          </cell>
          <cell r="C313" t="str">
            <v>Sale</v>
          </cell>
          <cell r="D313">
            <v>329.44799999999998</v>
          </cell>
          <cell r="E313">
            <v>27996.491000000002</v>
          </cell>
        </row>
        <row r="314">
          <cell r="A314" t="str">
            <v>KCSFSS-1589</v>
          </cell>
          <cell r="B314" t="str">
            <v>Silver</v>
          </cell>
          <cell r="C314" t="str">
            <v>Sale</v>
          </cell>
          <cell r="D314">
            <v>717.52300000000002</v>
          </cell>
          <cell r="E314">
            <v>60975.105000000003</v>
          </cell>
        </row>
        <row r="315">
          <cell r="A315" t="str">
            <v>KCSFSO-1621</v>
          </cell>
          <cell r="B315" t="str">
            <v>Gold</v>
          </cell>
          <cell r="C315" t="str">
            <v>Sale</v>
          </cell>
          <cell r="D315">
            <v>728.10599999999999</v>
          </cell>
          <cell r="E315">
            <v>5191512.2769999998</v>
          </cell>
        </row>
        <row r="316">
          <cell r="A316" t="str">
            <v>KCSFSO-1623</v>
          </cell>
          <cell r="B316" t="str">
            <v>Gold</v>
          </cell>
          <cell r="C316" t="str">
            <v>Sale</v>
          </cell>
          <cell r="D316">
            <v>44.326000000000001</v>
          </cell>
          <cell r="E316">
            <v>316051.47200000001</v>
          </cell>
        </row>
        <row r="317">
          <cell r="A317" t="str">
            <v>KCSFSO-1624</v>
          </cell>
          <cell r="B317" t="str">
            <v>Gold</v>
          </cell>
          <cell r="C317" t="str">
            <v>Sale</v>
          </cell>
          <cell r="D317">
            <v>330.14100000000002</v>
          </cell>
          <cell r="E317">
            <v>2353958.1529999999</v>
          </cell>
        </row>
        <row r="318">
          <cell r="A318" t="str">
            <v>KCSFSO-1625</v>
          </cell>
          <cell r="B318" t="str">
            <v>Gold</v>
          </cell>
          <cell r="C318" t="str">
            <v>Sale</v>
          </cell>
          <cell r="D318">
            <v>111.87</v>
          </cell>
          <cell r="E318">
            <v>797650.99899999995</v>
          </cell>
        </row>
        <row r="319">
          <cell r="A319" t="str">
            <v>KCSFSO-1626</v>
          </cell>
          <cell r="B319" t="str">
            <v>Gold</v>
          </cell>
          <cell r="C319" t="str">
            <v>Sale</v>
          </cell>
          <cell r="D319">
            <v>451.96199999999999</v>
          </cell>
          <cell r="E319">
            <v>3222561.3739999998</v>
          </cell>
        </row>
        <row r="320">
          <cell r="A320" t="str">
            <v>KCSFSO-1627</v>
          </cell>
          <cell r="B320" t="str">
            <v>Gold</v>
          </cell>
          <cell r="C320" t="str">
            <v>Sale</v>
          </cell>
          <cell r="D320">
            <v>1046.8789999999999</v>
          </cell>
          <cell r="E320">
            <v>7464414.7709999997</v>
          </cell>
        </row>
        <row r="321">
          <cell r="A321" t="str">
            <v>KCSFSO-1628</v>
          </cell>
          <cell r="B321" t="str">
            <v>Gold</v>
          </cell>
          <cell r="C321" t="str">
            <v>Sale</v>
          </cell>
          <cell r="D321">
            <v>946.16899999999998</v>
          </cell>
          <cell r="E321">
            <v>6746336.3569999998</v>
          </cell>
        </row>
        <row r="322">
          <cell r="A322" t="str">
            <v>KCSFSO-1629</v>
          </cell>
          <cell r="B322" t="str">
            <v>Gold</v>
          </cell>
          <cell r="C322" t="str">
            <v>Sale</v>
          </cell>
          <cell r="D322">
            <v>746.78099999999995</v>
          </cell>
          <cell r="E322">
            <v>5324668.0149999997</v>
          </cell>
        </row>
        <row r="323">
          <cell r="A323" t="str">
            <v>KCSFSO-1630</v>
          </cell>
          <cell r="B323" t="str">
            <v>Gold</v>
          </cell>
          <cell r="C323" t="str">
            <v>Sale</v>
          </cell>
          <cell r="D323">
            <v>0.89200000000000002</v>
          </cell>
          <cell r="E323">
            <v>6360.0940000000001</v>
          </cell>
        </row>
        <row r="324">
          <cell r="A324" t="str">
            <v>KCSFSO-1631</v>
          </cell>
          <cell r="B324" t="str">
            <v>Gold</v>
          </cell>
          <cell r="C324" t="str">
            <v>Sale</v>
          </cell>
          <cell r="D324">
            <v>899.43600000000004</v>
          </cell>
          <cell r="E324">
            <v>6413113.5949999997</v>
          </cell>
        </row>
        <row r="325">
          <cell r="A325" t="str">
            <v>KCSFSO-1632</v>
          </cell>
          <cell r="B325" t="str">
            <v>Gold</v>
          </cell>
          <cell r="C325" t="str">
            <v>Sale</v>
          </cell>
          <cell r="D325">
            <v>1237.6020000000001</v>
          </cell>
          <cell r="E325">
            <v>8824300.2760000005</v>
          </cell>
        </row>
        <row r="326">
          <cell r="A326" t="str">
            <v>KCSFSO-1633</v>
          </cell>
          <cell r="B326" t="str">
            <v>Gold</v>
          </cell>
          <cell r="C326" t="str">
            <v>Sale</v>
          </cell>
          <cell r="D326">
            <v>622.42100000000005</v>
          </cell>
          <cell r="E326">
            <v>4437955.0930000003</v>
          </cell>
        </row>
        <row r="327">
          <cell r="A327" t="str">
            <v>KCSFSO-1634</v>
          </cell>
          <cell r="B327" t="str">
            <v>Gold</v>
          </cell>
          <cell r="C327" t="str">
            <v>Sale</v>
          </cell>
          <cell r="D327">
            <v>749.42600000000004</v>
          </cell>
          <cell r="E327">
            <v>5343519.7939999998</v>
          </cell>
        </row>
        <row r="328">
          <cell r="A328" t="str">
            <v>KCSFSO-1636</v>
          </cell>
          <cell r="B328" t="str">
            <v>Gold</v>
          </cell>
          <cell r="C328" t="str">
            <v>Sale</v>
          </cell>
          <cell r="D328">
            <v>129.96100000000001</v>
          </cell>
          <cell r="E328">
            <v>926642.72400000005</v>
          </cell>
        </row>
        <row r="329">
          <cell r="A329" t="str">
            <v>KCSFSO-1637</v>
          </cell>
          <cell r="B329" t="str">
            <v>Gold</v>
          </cell>
          <cell r="C329" t="str">
            <v>Sale</v>
          </cell>
          <cell r="D329">
            <v>172.55</v>
          </cell>
          <cell r="E329">
            <v>1230307.3829999999</v>
          </cell>
        </row>
        <row r="330">
          <cell r="A330" t="str">
            <v>KCSFSO-1639</v>
          </cell>
          <cell r="B330" t="str">
            <v>Gold</v>
          </cell>
          <cell r="C330" t="str">
            <v>Sale</v>
          </cell>
          <cell r="D330">
            <v>56.220999999999997</v>
          </cell>
          <cell r="E330">
            <v>400864.163</v>
          </cell>
        </row>
        <row r="331">
          <cell r="A331" t="str">
            <v>KCSFSO-1640</v>
          </cell>
          <cell r="B331" t="str">
            <v>Gold</v>
          </cell>
          <cell r="C331" t="str">
            <v>Sale</v>
          </cell>
          <cell r="D331">
            <v>19.154</v>
          </cell>
          <cell r="E331">
            <v>136571.08499999999</v>
          </cell>
        </row>
        <row r="332">
          <cell r="A332" t="str">
            <v>KCSFSO-1641</v>
          </cell>
          <cell r="B332" t="str">
            <v>Gold</v>
          </cell>
          <cell r="C332" t="str">
            <v>Sale</v>
          </cell>
          <cell r="D332">
            <v>14.621</v>
          </cell>
          <cell r="E332">
            <v>104250.65399999999</v>
          </cell>
        </row>
        <row r="333">
          <cell r="A333" t="str">
            <v>KCSFSO-1642</v>
          </cell>
          <cell r="B333" t="str">
            <v>Gold</v>
          </cell>
          <cell r="C333" t="str">
            <v>Sale</v>
          </cell>
          <cell r="D333">
            <v>0.23899999999999999</v>
          </cell>
          <cell r="E333">
            <v>1704.1179999999999</v>
          </cell>
        </row>
        <row r="334">
          <cell r="A334" t="str">
            <v>KCSFSD-237</v>
          </cell>
          <cell r="B334" t="str">
            <v>Diamond</v>
          </cell>
          <cell r="C334" t="str">
            <v>Sale</v>
          </cell>
          <cell r="D334">
            <v>89.438000000000002</v>
          </cell>
          <cell r="E334">
            <v>638028.33299999998</v>
          </cell>
        </row>
        <row r="335">
          <cell r="A335" t="str">
            <v>KCSFSD-238</v>
          </cell>
          <cell r="B335" t="str">
            <v>Diamond</v>
          </cell>
          <cell r="C335" t="str">
            <v>Sale</v>
          </cell>
          <cell r="D335">
            <v>392.291</v>
          </cell>
          <cell r="E335">
            <v>2798505.9210000001</v>
          </cell>
        </row>
        <row r="336">
          <cell r="A336" t="str">
            <v>KCSFSD-239</v>
          </cell>
          <cell r="B336" t="str">
            <v>Diamond</v>
          </cell>
          <cell r="C336" t="str">
            <v>Sale</v>
          </cell>
          <cell r="D336">
            <v>335.12099999999998</v>
          </cell>
          <cell r="E336">
            <v>2390669.4339999999</v>
          </cell>
        </row>
        <row r="337">
          <cell r="A337" t="str">
            <v>KCSFSD-240</v>
          </cell>
          <cell r="B337" t="str">
            <v>Diamond</v>
          </cell>
          <cell r="C337" t="str">
            <v>Sale</v>
          </cell>
          <cell r="D337">
            <v>476.709</v>
          </cell>
          <cell r="E337">
            <v>3399011.443</v>
          </cell>
        </row>
        <row r="338">
          <cell r="A338" t="str">
            <v>KCSFSD-241</v>
          </cell>
          <cell r="B338" t="str">
            <v>Diamond</v>
          </cell>
          <cell r="C338" t="str">
            <v>Sale</v>
          </cell>
          <cell r="D338">
            <v>247.506</v>
          </cell>
          <cell r="E338">
            <v>1764757.3810000001</v>
          </cell>
        </row>
        <row r="339">
          <cell r="A339" t="str">
            <v>KCSFSD-242</v>
          </cell>
          <cell r="B339" t="str">
            <v>Diamond</v>
          </cell>
          <cell r="C339" t="str">
            <v>Sale</v>
          </cell>
          <cell r="D339">
            <v>374.197</v>
          </cell>
          <cell r="E339">
            <v>2668084.4819999998</v>
          </cell>
        </row>
        <row r="340">
          <cell r="A340" t="str">
            <v>KCSFSD-243</v>
          </cell>
          <cell r="B340" t="str">
            <v>Diamond</v>
          </cell>
          <cell r="C340" t="str">
            <v>Sale</v>
          </cell>
          <cell r="D340">
            <v>499.77199999999999</v>
          </cell>
          <cell r="E340">
            <v>3563454.324</v>
          </cell>
        </row>
        <row r="341">
          <cell r="A341" t="str">
            <v>KCSFSD-244</v>
          </cell>
          <cell r="B341" t="str">
            <v>Diamond</v>
          </cell>
          <cell r="C341" t="str">
            <v>Sale</v>
          </cell>
          <cell r="D341">
            <v>208.387</v>
          </cell>
          <cell r="E341">
            <v>1485830.568</v>
          </cell>
        </row>
        <row r="342">
          <cell r="A342" t="str">
            <v>KCSFSD-245</v>
          </cell>
          <cell r="B342" t="str">
            <v>Diamond</v>
          </cell>
          <cell r="C342" t="str">
            <v>Sale</v>
          </cell>
          <cell r="D342">
            <v>125.727</v>
          </cell>
          <cell r="E342">
            <v>896453.62600000005</v>
          </cell>
        </row>
        <row r="343">
          <cell r="A343" t="str">
            <v>KCSFSD-246</v>
          </cell>
          <cell r="B343" t="str">
            <v>Diamond</v>
          </cell>
          <cell r="C343" t="str">
            <v>Sale</v>
          </cell>
          <cell r="D343">
            <v>1.59</v>
          </cell>
          <cell r="E343">
            <v>11336.954</v>
          </cell>
        </row>
        <row r="344">
          <cell r="A344" t="str">
            <v>KCSFSD-247</v>
          </cell>
          <cell r="B344" t="str">
            <v>Diamond</v>
          </cell>
          <cell r="C344" t="str">
            <v>Sale</v>
          </cell>
          <cell r="D344">
            <v>243.92699999999999</v>
          </cell>
          <cell r="E344">
            <v>1739238.5379999999</v>
          </cell>
        </row>
        <row r="345">
          <cell r="A345" t="str">
            <v>KCSFPG-421</v>
          </cell>
          <cell r="B345" t="str">
            <v>Gold</v>
          </cell>
          <cell r="C345" t="str">
            <v>Purchase</v>
          </cell>
          <cell r="D345">
            <v>507.98200000000003</v>
          </cell>
          <cell r="E345">
            <v>3670169.95</v>
          </cell>
        </row>
        <row r="346">
          <cell r="A346" t="str">
            <v>KCSFPG-422</v>
          </cell>
          <cell r="B346" t="str">
            <v>Gold</v>
          </cell>
          <cell r="C346" t="str">
            <v>Purchase</v>
          </cell>
          <cell r="D346">
            <v>3.1560000000000001</v>
          </cell>
          <cell r="E346">
            <v>22660.080000000002</v>
          </cell>
        </row>
        <row r="347">
          <cell r="A347" t="str">
            <v>KCSFPS-328</v>
          </cell>
          <cell r="B347" t="str">
            <v>Silver</v>
          </cell>
          <cell r="C347" t="str">
            <v>Purchase</v>
          </cell>
          <cell r="D347">
            <v>75.972999999999999</v>
          </cell>
          <cell r="E347">
            <v>6298.1620000000003</v>
          </cell>
        </row>
        <row r="348">
          <cell r="A348" t="str">
            <v>KCSFPS-329</v>
          </cell>
          <cell r="B348" t="str">
            <v>Silver</v>
          </cell>
          <cell r="C348" t="str">
            <v>Purchase</v>
          </cell>
          <cell r="D348">
            <v>193.17699999999999</v>
          </cell>
          <cell r="E348">
            <v>16014.373</v>
          </cell>
        </row>
        <row r="349">
          <cell r="A349" t="str">
            <v>KCSFPS-330</v>
          </cell>
          <cell r="B349" t="str">
            <v>Silver</v>
          </cell>
          <cell r="C349" t="str">
            <v>Purchase</v>
          </cell>
          <cell r="D349">
            <v>861.96400000000006</v>
          </cell>
          <cell r="E349">
            <v>71456.816000000006</v>
          </cell>
        </row>
        <row r="350">
          <cell r="A350" t="str">
            <v>KCSFPD-134</v>
          </cell>
          <cell r="B350" t="str">
            <v>Diamond</v>
          </cell>
          <cell r="C350" t="str">
            <v>Purchase</v>
          </cell>
          <cell r="D350">
            <v>286.90100000000001</v>
          </cell>
          <cell r="E350">
            <v>2059949.18</v>
          </cell>
        </row>
        <row r="351">
          <cell r="A351" t="str">
            <v>KCSFSS-1590</v>
          </cell>
          <cell r="B351" t="str">
            <v>Silver</v>
          </cell>
          <cell r="C351" t="str">
            <v>Sale</v>
          </cell>
          <cell r="D351">
            <v>327.27800000000002</v>
          </cell>
          <cell r="E351">
            <v>27812.083999999999</v>
          </cell>
        </row>
        <row r="352">
          <cell r="A352" t="str">
            <v>KCSFSS-1591</v>
          </cell>
          <cell r="B352" t="str">
            <v>Silver</v>
          </cell>
          <cell r="C352" t="str">
            <v>Sale</v>
          </cell>
          <cell r="D352">
            <v>405.2</v>
          </cell>
          <cell r="E352">
            <v>34433.896000000001</v>
          </cell>
        </row>
        <row r="353">
          <cell r="A353" t="str">
            <v>KCSFSS-1592</v>
          </cell>
          <cell r="B353" t="str">
            <v>Silver</v>
          </cell>
          <cell r="C353" t="str">
            <v>Sale</v>
          </cell>
          <cell r="D353">
            <v>1754.355</v>
          </cell>
          <cell r="E353">
            <v>149085.08799999999</v>
          </cell>
        </row>
        <row r="354">
          <cell r="A354" t="str">
            <v>KCSFSS-1593</v>
          </cell>
          <cell r="B354" t="str">
            <v>Silver</v>
          </cell>
          <cell r="C354" t="str">
            <v>Sale</v>
          </cell>
          <cell r="D354">
            <v>1509.931</v>
          </cell>
          <cell r="E354">
            <v>128283.738</v>
          </cell>
        </row>
        <row r="355">
          <cell r="A355" t="str">
            <v>KCSFSS-1594</v>
          </cell>
          <cell r="B355" t="str">
            <v>Silver</v>
          </cell>
          <cell r="C355" t="str">
            <v>Sale</v>
          </cell>
          <cell r="D355">
            <v>27.155000000000001</v>
          </cell>
          <cell r="E355">
            <v>2307.0889999999999</v>
          </cell>
        </row>
        <row r="356">
          <cell r="A356" t="str">
            <v>KCSFSS-1595</v>
          </cell>
          <cell r="B356" t="str">
            <v>Silver</v>
          </cell>
          <cell r="C356" t="str">
            <v>Sale</v>
          </cell>
          <cell r="D356">
            <v>87.643000000000001</v>
          </cell>
          <cell r="E356">
            <v>7446.1490000000003</v>
          </cell>
        </row>
        <row r="357">
          <cell r="A357" t="str">
            <v>KCSFSS-1596</v>
          </cell>
          <cell r="B357" t="str">
            <v>Silver</v>
          </cell>
          <cell r="C357" t="str">
            <v>Sale</v>
          </cell>
          <cell r="D357">
            <v>55.72</v>
          </cell>
          <cell r="E357">
            <v>4733.9709999999995</v>
          </cell>
        </row>
        <row r="358">
          <cell r="A358" t="str">
            <v>KCSFSS-1597</v>
          </cell>
          <cell r="B358" t="str">
            <v>Silver</v>
          </cell>
          <cell r="C358" t="str">
            <v>Sale</v>
          </cell>
          <cell r="D358">
            <v>42.399000000000001</v>
          </cell>
          <cell r="E358">
            <v>3602.2190000000001</v>
          </cell>
        </row>
        <row r="359">
          <cell r="A359" t="str">
            <v>KCSFSS-1598</v>
          </cell>
          <cell r="B359" t="str">
            <v>Silver</v>
          </cell>
          <cell r="C359" t="str">
            <v>Sale</v>
          </cell>
          <cell r="D359">
            <v>37.220999999999997</v>
          </cell>
          <cell r="E359">
            <v>3162.2959999999998</v>
          </cell>
        </row>
        <row r="360">
          <cell r="A360" t="str">
            <v>KCSFSS-1599</v>
          </cell>
          <cell r="B360" t="str">
            <v>Silver</v>
          </cell>
          <cell r="C360" t="str">
            <v>Sale</v>
          </cell>
          <cell r="D360">
            <v>488.767</v>
          </cell>
          <cell r="E360">
            <v>41525.644</v>
          </cell>
        </row>
        <row r="361">
          <cell r="A361" t="str">
            <v>KCSFSS-1600</v>
          </cell>
          <cell r="B361" t="str">
            <v>Silver</v>
          </cell>
          <cell r="C361" t="str">
            <v>Sale</v>
          </cell>
          <cell r="D361">
            <v>1431.7070000000001</v>
          </cell>
          <cell r="E361">
            <v>121637.827</v>
          </cell>
        </row>
        <row r="362">
          <cell r="A362" t="str">
            <v>KCSFSS-1601</v>
          </cell>
          <cell r="B362" t="str">
            <v>Silver</v>
          </cell>
          <cell r="C362" t="str">
            <v>Sale</v>
          </cell>
          <cell r="D362">
            <v>3436.65</v>
          </cell>
          <cell r="E362">
            <v>291977.78399999999</v>
          </cell>
        </row>
        <row r="363">
          <cell r="A363" t="str">
            <v>KCSFSS-1602</v>
          </cell>
          <cell r="B363" t="str">
            <v>Silver</v>
          </cell>
          <cell r="C363" t="str">
            <v>Sale</v>
          </cell>
          <cell r="D363">
            <v>3199.1579999999999</v>
          </cell>
          <cell r="E363">
            <v>271800.46399999998</v>
          </cell>
        </row>
        <row r="364">
          <cell r="A364" t="str">
            <v>KCSFSS-1603</v>
          </cell>
          <cell r="B364" t="str">
            <v>Silver</v>
          </cell>
          <cell r="C364" t="str">
            <v>Sale</v>
          </cell>
          <cell r="D364">
            <v>2398.7069999999999</v>
          </cell>
          <cell r="E364">
            <v>203770.16</v>
          </cell>
        </row>
        <row r="365">
          <cell r="A365" t="str">
            <v>KCSFSS-1604</v>
          </cell>
          <cell r="B365" t="str">
            <v>Silver</v>
          </cell>
          <cell r="C365" t="str">
            <v>Sale</v>
          </cell>
          <cell r="D365">
            <v>74.971000000000004</v>
          </cell>
          <cell r="E365">
            <v>6368.7860000000001</v>
          </cell>
        </row>
        <row r="366">
          <cell r="A366" t="str">
            <v>KCSFSS-1605</v>
          </cell>
          <cell r="B366" t="str">
            <v>Silver</v>
          </cell>
          <cell r="C366" t="str">
            <v>Sale</v>
          </cell>
          <cell r="D366">
            <v>1615.3040000000001</v>
          </cell>
          <cell r="E366">
            <v>137220.07500000001</v>
          </cell>
        </row>
        <row r="367">
          <cell r="A367" t="str">
            <v>KCSFSS-1606</v>
          </cell>
          <cell r="B367" t="str">
            <v>Silver</v>
          </cell>
          <cell r="C367" t="str">
            <v>Sale</v>
          </cell>
          <cell r="D367">
            <v>1567.0889999999999</v>
          </cell>
          <cell r="E367">
            <v>133124.21100000001</v>
          </cell>
        </row>
        <row r="368">
          <cell r="A368" t="str">
            <v>KCSFSS-1607</v>
          </cell>
          <cell r="B368" t="str">
            <v>Silver</v>
          </cell>
          <cell r="C368" t="str">
            <v>Sale</v>
          </cell>
          <cell r="D368">
            <v>16.658000000000001</v>
          </cell>
          <cell r="E368">
            <v>1415.097</v>
          </cell>
        </row>
        <row r="369">
          <cell r="A369" t="str">
            <v>KCSFSS-1608</v>
          </cell>
          <cell r="B369" t="str">
            <v>Silver</v>
          </cell>
          <cell r="C369" t="str">
            <v>Sale</v>
          </cell>
          <cell r="D369">
            <v>1554.7550000000001</v>
          </cell>
          <cell r="E369">
            <v>132076.43700000001</v>
          </cell>
        </row>
        <row r="370">
          <cell r="A370" t="str">
            <v>KCSFSS-1609</v>
          </cell>
          <cell r="B370" t="str">
            <v>Silver</v>
          </cell>
          <cell r="C370" t="str">
            <v>Sale</v>
          </cell>
          <cell r="D370">
            <v>37.656999999999996</v>
          </cell>
          <cell r="E370">
            <v>3198.962</v>
          </cell>
        </row>
        <row r="371">
          <cell r="A371" t="str">
            <v>KCSFSS-1610</v>
          </cell>
          <cell r="B371" t="str">
            <v>Silver</v>
          </cell>
          <cell r="C371" t="str">
            <v>Sale</v>
          </cell>
          <cell r="D371">
            <v>4701.0730000000003</v>
          </cell>
          <cell r="E371">
            <v>399356.15100000001</v>
          </cell>
        </row>
        <row r="372">
          <cell r="A372" t="str">
            <v>KCSFSS-1611</v>
          </cell>
          <cell r="B372" t="str">
            <v>Silver</v>
          </cell>
          <cell r="C372" t="str">
            <v>Sale</v>
          </cell>
          <cell r="D372">
            <v>38.384999999999998</v>
          </cell>
          <cell r="E372">
            <v>3260.806</v>
          </cell>
        </row>
        <row r="373">
          <cell r="A373" t="str">
            <v>KCSFSS-1612</v>
          </cell>
          <cell r="B373" t="str">
            <v>Silver</v>
          </cell>
          <cell r="C373" t="str">
            <v>Sale</v>
          </cell>
          <cell r="D373">
            <v>2038.838</v>
          </cell>
          <cell r="E373">
            <v>173199.288</v>
          </cell>
        </row>
        <row r="374">
          <cell r="A374" t="str">
            <v>KCSFSS-1613</v>
          </cell>
          <cell r="B374" t="str">
            <v>Silver</v>
          </cell>
          <cell r="C374" t="str">
            <v>Sale</v>
          </cell>
          <cell r="D374">
            <v>102.681</v>
          </cell>
          <cell r="E374">
            <v>8722.7510000000002</v>
          </cell>
        </row>
        <row r="375">
          <cell r="A375" t="str">
            <v>KCSFSS-1614</v>
          </cell>
          <cell r="B375" t="str">
            <v>Silver</v>
          </cell>
          <cell r="C375" t="str">
            <v>Sale</v>
          </cell>
          <cell r="D375">
            <v>4332.5339999999997</v>
          </cell>
          <cell r="E375">
            <v>368048.76299999998</v>
          </cell>
        </row>
        <row r="376">
          <cell r="A376" t="str">
            <v>KCSFSS-1615</v>
          </cell>
          <cell r="B376" t="str">
            <v>Silver</v>
          </cell>
          <cell r="C376" t="str">
            <v>Sale</v>
          </cell>
          <cell r="D376">
            <v>2018.3620000000001</v>
          </cell>
          <cell r="E376">
            <v>171459.85200000001</v>
          </cell>
        </row>
        <row r="377">
          <cell r="A377" t="str">
            <v>KCSFSS-1616</v>
          </cell>
          <cell r="B377" t="str">
            <v>Silver</v>
          </cell>
          <cell r="C377" t="str">
            <v>Sale</v>
          </cell>
          <cell r="D377">
            <v>96.88</v>
          </cell>
          <cell r="E377">
            <v>8229.9560000000001</v>
          </cell>
        </row>
        <row r="378">
          <cell r="A378" t="str">
            <v>KCSFSO-1643</v>
          </cell>
          <cell r="B378" t="str">
            <v>Gold</v>
          </cell>
          <cell r="C378" t="str">
            <v>Sale</v>
          </cell>
          <cell r="D378">
            <v>41.454999999999998</v>
          </cell>
          <cell r="E378">
            <v>295582.44099999999</v>
          </cell>
        </row>
        <row r="379">
          <cell r="A379" t="str">
            <v>KCSFSO-1644</v>
          </cell>
          <cell r="B379" t="str">
            <v>Gold</v>
          </cell>
          <cell r="C379" t="str">
            <v>Sale</v>
          </cell>
          <cell r="D379">
            <v>12.07</v>
          </cell>
          <cell r="E379">
            <v>86061.513999999996</v>
          </cell>
        </row>
        <row r="380">
          <cell r="A380" t="str">
            <v>KCSFSO-1645</v>
          </cell>
          <cell r="B380" t="str">
            <v>Gold</v>
          </cell>
          <cell r="C380" t="str">
            <v>Sale</v>
          </cell>
          <cell r="D380">
            <v>411.726</v>
          </cell>
          <cell r="E380">
            <v>2935688.7250000001</v>
          </cell>
        </row>
        <row r="381">
          <cell r="A381" t="str">
            <v>KCSFSO-1646</v>
          </cell>
          <cell r="B381" t="str">
            <v>Gold</v>
          </cell>
          <cell r="C381" t="str">
            <v>Sale</v>
          </cell>
          <cell r="D381">
            <v>125.053</v>
          </cell>
          <cell r="E381">
            <v>891652.90099999995</v>
          </cell>
        </row>
        <row r="382">
          <cell r="A382" t="str">
            <v>KCSFSO-1647</v>
          </cell>
          <cell r="B382" t="str">
            <v>Gold</v>
          </cell>
          <cell r="C382" t="str">
            <v>Sale</v>
          </cell>
          <cell r="D382">
            <v>351.37700000000001</v>
          </cell>
          <cell r="E382">
            <v>2505388.2850000001</v>
          </cell>
        </row>
        <row r="383">
          <cell r="A383" t="str">
            <v>KCSFSO-1648</v>
          </cell>
          <cell r="B383" t="str">
            <v>Gold</v>
          </cell>
          <cell r="C383" t="str">
            <v>Sale</v>
          </cell>
          <cell r="D383">
            <v>522.13</v>
          </cell>
          <cell r="E383">
            <v>3722891.3259999999</v>
          </cell>
        </row>
        <row r="384">
          <cell r="A384" t="str">
            <v>KCSFSO-1649</v>
          </cell>
          <cell r="B384" t="str">
            <v>Gold</v>
          </cell>
          <cell r="C384" t="str">
            <v>Sale</v>
          </cell>
          <cell r="D384">
            <v>1045.829</v>
          </cell>
          <cell r="E384">
            <v>7456969.9359999998</v>
          </cell>
        </row>
        <row r="385">
          <cell r="A385" t="str">
            <v>KCSFSO-1650</v>
          </cell>
          <cell r="B385" t="str">
            <v>Gold</v>
          </cell>
          <cell r="C385" t="str">
            <v>Sale</v>
          </cell>
          <cell r="D385">
            <v>227.70699999999999</v>
          </cell>
          <cell r="E385">
            <v>1623594.1740000001</v>
          </cell>
        </row>
        <row r="386">
          <cell r="A386" t="str">
            <v>KCSFSO-1651</v>
          </cell>
          <cell r="B386" t="str">
            <v>Gold</v>
          </cell>
          <cell r="C386" t="str">
            <v>Sale</v>
          </cell>
          <cell r="D386">
            <v>182.54900000000001</v>
          </cell>
          <cell r="E386">
            <v>1301609.054</v>
          </cell>
        </row>
        <row r="387">
          <cell r="A387" t="str">
            <v>KCSFSO-1652</v>
          </cell>
          <cell r="B387" t="str">
            <v>Gold</v>
          </cell>
          <cell r="C387" t="str">
            <v>Sale</v>
          </cell>
          <cell r="D387">
            <v>586.73099999999999</v>
          </cell>
          <cell r="E387">
            <v>4183503.5090000001</v>
          </cell>
        </row>
        <row r="388">
          <cell r="A388" t="str">
            <v>KCSFSO-1653</v>
          </cell>
          <cell r="B388" t="str">
            <v>Gold</v>
          </cell>
          <cell r="C388" t="str">
            <v>Sale</v>
          </cell>
          <cell r="D388">
            <v>129.75</v>
          </cell>
          <cell r="E388">
            <v>925144.74800000002</v>
          </cell>
        </row>
        <row r="389">
          <cell r="A389" t="str">
            <v>KCSFSO-1655</v>
          </cell>
          <cell r="B389" t="str">
            <v>Gold</v>
          </cell>
          <cell r="C389" t="str">
            <v>Sale</v>
          </cell>
          <cell r="D389">
            <v>89.751000000000005</v>
          </cell>
          <cell r="E389">
            <v>641786.96299999999</v>
          </cell>
        </row>
        <row r="390">
          <cell r="A390" t="str">
            <v>KCSFSO-1656</v>
          </cell>
          <cell r="B390" t="str">
            <v>Gold</v>
          </cell>
          <cell r="C390" t="str">
            <v>Sale</v>
          </cell>
          <cell r="D390">
            <v>270.37200000000001</v>
          </cell>
          <cell r="E390">
            <v>1933362.5789999999</v>
          </cell>
        </row>
        <row r="391">
          <cell r="A391" t="str">
            <v>KCSFSO-1657</v>
          </cell>
          <cell r="B391" t="str">
            <v>Gold</v>
          </cell>
          <cell r="C391" t="str">
            <v>Sale</v>
          </cell>
          <cell r="D391">
            <v>25.556000000000001</v>
          </cell>
          <cell r="E391">
            <v>182744.56700000001</v>
          </cell>
        </row>
        <row r="392">
          <cell r="A392" t="str">
            <v>KCSFSD-248</v>
          </cell>
          <cell r="B392" t="str">
            <v>Diamond</v>
          </cell>
          <cell r="C392" t="str">
            <v>Sale</v>
          </cell>
          <cell r="D392">
            <v>11.377000000000001</v>
          </cell>
          <cell r="E392">
            <v>81354.082999999999</v>
          </cell>
        </row>
        <row r="393">
          <cell r="A393" t="str">
            <v>KCSFPG-423</v>
          </cell>
          <cell r="B393" t="str">
            <v>Gold</v>
          </cell>
          <cell r="C393" t="str">
            <v>Purchase</v>
          </cell>
          <cell r="D393">
            <v>20.585999999999999</v>
          </cell>
          <cell r="E393">
            <v>146984.04</v>
          </cell>
        </row>
        <row r="394">
          <cell r="A394" t="str">
            <v>KCSFPG-424</v>
          </cell>
          <cell r="B394" t="str">
            <v>Gold</v>
          </cell>
          <cell r="C394" t="str">
            <v>Purchase</v>
          </cell>
          <cell r="D394">
            <v>12.023999999999999</v>
          </cell>
          <cell r="E394">
            <v>85851.36</v>
          </cell>
        </row>
        <row r="395">
          <cell r="A395" t="str">
            <v>KCSFPG-425</v>
          </cell>
          <cell r="B395" t="str">
            <v>Gold</v>
          </cell>
          <cell r="C395" t="str">
            <v>Purchase</v>
          </cell>
          <cell r="D395">
            <v>29.791</v>
          </cell>
          <cell r="E395">
            <v>212707.74</v>
          </cell>
        </row>
        <row r="396">
          <cell r="A396" t="str">
            <v>KCSFPS-331</v>
          </cell>
          <cell r="B396" t="str">
            <v>Silver</v>
          </cell>
          <cell r="C396" t="str">
            <v>Purchase</v>
          </cell>
          <cell r="D396">
            <v>73.742000000000004</v>
          </cell>
          <cell r="E396">
            <v>5950.9790000000003</v>
          </cell>
        </row>
        <row r="397">
          <cell r="A397" t="str">
            <v>KCSFPS-332</v>
          </cell>
          <cell r="B397" t="str">
            <v>Silver</v>
          </cell>
          <cell r="C397" t="str">
            <v>Purchase</v>
          </cell>
          <cell r="D397">
            <v>124.3</v>
          </cell>
          <cell r="E397">
            <v>10031.01</v>
          </cell>
        </row>
        <row r="398">
          <cell r="A398" t="str">
            <v>KCSFPS-333</v>
          </cell>
          <cell r="B398" t="str">
            <v>Silver</v>
          </cell>
          <cell r="C398" t="str">
            <v>Purchase</v>
          </cell>
          <cell r="D398">
            <v>34.142000000000003</v>
          </cell>
          <cell r="E398">
            <v>2755.259</v>
          </cell>
        </row>
        <row r="399">
          <cell r="A399" t="str">
            <v>KCSFPS-334</v>
          </cell>
          <cell r="B399" t="str">
            <v>Silver</v>
          </cell>
          <cell r="C399" t="str">
            <v>Purchase</v>
          </cell>
          <cell r="D399">
            <v>47.701999999999998</v>
          </cell>
          <cell r="E399">
            <v>3849.5509999999999</v>
          </cell>
        </row>
        <row r="400">
          <cell r="A400" t="str">
            <v>KCSFPS-335</v>
          </cell>
          <cell r="B400" t="str">
            <v>Silver</v>
          </cell>
          <cell r="C400" t="str">
            <v>Purchase</v>
          </cell>
          <cell r="D400">
            <v>43.920999999999999</v>
          </cell>
          <cell r="E400">
            <v>3544.4250000000002</v>
          </cell>
        </row>
        <row r="401">
          <cell r="A401" t="str">
            <v>KCSFPT-29</v>
          </cell>
          <cell r="B401" t="str">
            <v>Stones</v>
          </cell>
          <cell r="C401" t="str">
            <v>Purchase</v>
          </cell>
          <cell r="D401">
            <v>0</v>
          </cell>
          <cell r="E401">
            <v>0</v>
          </cell>
        </row>
        <row r="402">
          <cell r="A402" t="str">
            <v>KCSFSS-1617</v>
          </cell>
          <cell r="B402" t="str">
            <v>Silver</v>
          </cell>
          <cell r="C402" t="str">
            <v>Sale</v>
          </cell>
          <cell r="D402">
            <v>548.52800000000002</v>
          </cell>
          <cell r="E402">
            <v>46597.453999999998</v>
          </cell>
        </row>
        <row r="403">
          <cell r="A403" t="str">
            <v>KCSFSS-1618</v>
          </cell>
          <cell r="B403" t="str">
            <v>Silver</v>
          </cell>
          <cell r="C403" t="str">
            <v>Sale</v>
          </cell>
          <cell r="D403">
            <v>365.01600000000002</v>
          </cell>
          <cell r="E403">
            <v>31008.109</v>
          </cell>
        </row>
        <row r="404">
          <cell r="A404" t="str">
            <v>KCSFSS-1619</v>
          </cell>
          <cell r="B404" t="str">
            <v>Silver</v>
          </cell>
          <cell r="C404" t="str">
            <v>Sale</v>
          </cell>
          <cell r="D404">
            <v>24.064</v>
          </cell>
          <cell r="E404">
            <v>2044.2370000000001</v>
          </cell>
        </row>
        <row r="405">
          <cell r="A405" t="str">
            <v>KCSFSS-1620</v>
          </cell>
          <cell r="B405" t="str">
            <v>Silver</v>
          </cell>
          <cell r="C405" t="str">
            <v>Sale</v>
          </cell>
          <cell r="D405">
            <v>33.642000000000003</v>
          </cell>
          <cell r="E405">
            <v>2857.8879999999999</v>
          </cell>
        </row>
        <row r="406">
          <cell r="A406" t="str">
            <v>KCSFSS-1621</v>
          </cell>
          <cell r="B406" t="str">
            <v>Silver</v>
          </cell>
          <cell r="C406" t="str">
            <v>Sale</v>
          </cell>
          <cell r="D406">
            <v>473.892</v>
          </cell>
          <cell r="E406">
            <v>40257.125</v>
          </cell>
        </row>
        <row r="407">
          <cell r="A407" t="str">
            <v>KCSFSS-1622</v>
          </cell>
          <cell r="B407" t="str">
            <v>Silver</v>
          </cell>
          <cell r="C407" t="str">
            <v>Sale</v>
          </cell>
          <cell r="D407">
            <v>344.26499999999999</v>
          </cell>
          <cell r="E407">
            <v>29245.312000000002</v>
          </cell>
        </row>
        <row r="408">
          <cell r="A408" t="str">
            <v>KCSFSS-1623</v>
          </cell>
          <cell r="B408" t="str">
            <v>Silver</v>
          </cell>
          <cell r="C408" t="str">
            <v>Sale</v>
          </cell>
          <cell r="D408">
            <v>405.38</v>
          </cell>
          <cell r="E408">
            <v>34437.031000000003</v>
          </cell>
        </row>
        <row r="409">
          <cell r="A409" t="str">
            <v>KCSFSS-1624</v>
          </cell>
          <cell r="B409" t="str">
            <v>Silver</v>
          </cell>
          <cell r="C409" t="str">
            <v>Sale</v>
          </cell>
          <cell r="D409">
            <v>279.70400000000001</v>
          </cell>
          <cell r="E409">
            <v>23760.855</v>
          </cell>
        </row>
        <row r="410">
          <cell r="A410" t="str">
            <v>KCSFSS-1625</v>
          </cell>
          <cell r="B410" t="str">
            <v>Silver</v>
          </cell>
          <cell r="C410" t="str">
            <v>Sale</v>
          </cell>
          <cell r="D410">
            <v>216.352</v>
          </cell>
          <cell r="E410">
            <v>18379.101999999999</v>
          </cell>
        </row>
        <row r="411">
          <cell r="A411" t="str">
            <v>KCSFSS-1626</v>
          </cell>
          <cell r="B411" t="str">
            <v>Silver</v>
          </cell>
          <cell r="C411" t="str">
            <v>Sale</v>
          </cell>
          <cell r="D411">
            <v>39.039000000000001</v>
          </cell>
          <cell r="E411">
            <v>3316.3629999999998</v>
          </cell>
        </row>
        <row r="412">
          <cell r="A412" t="str">
            <v>KCSFSS-1627</v>
          </cell>
          <cell r="B412" t="str">
            <v>Silver</v>
          </cell>
          <cell r="C412" t="str">
            <v>Sale</v>
          </cell>
          <cell r="D412">
            <v>116.828</v>
          </cell>
          <cell r="E412">
            <v>9924.5390000000007</v>
          </cell>
        </row>
        <row r="413">
          <cell r="A413" t="str">
            <v>KCSFSS-1628</v>
          </cell>
          <cell r="B413" t="str">
            <v>Silver</v>
          </cell>
          <cell r="C413" t="str">
            <v>Sale</v>
          </cell>
          <cell r="D413">
            <v>27.38</v>
          </cell>
          <cell r="E413">
            <v>2325.931</v>
          </cell>
        </row>
        <row r="414">
          <cell r="A414" t="str">
            <v>KCSFSS-1629</v>
          </cell>
          <cell r="B414" t="str">
            <v>Silver</v>
          </cell>
          <cell r="C414" t="str">
            <v>Sale</v>
          </cell>
          <cell r="D414">
            <v>131.44300000000001</v>
          </cell>
          <cell r="E414">
            <v>11166.083000000001</v>
          </cell>
        </row>
        <row r="415">
          <cell r="A415" t="str">
            <v>KCSFSS-1631</v>
          </cell>
          <cell r="B415" t="str">
            <v>Silver</v>
          </cell>
          <cell r="C415" t="str">
            <v>Sale</v>
          </cell>
          <cell r="D415">
            <v>1381.6289999999999</v>
          </cell>
          <cell r="E415">
            <v>117369.38400000001</v>
          </cell>
        </row>
        <row r="416">
          <cell r="A416" t="str">
            <v>KCSFSS-1632</v>
          </cell>
          <cell r="B416" t="str">
            <v>Silver</v>
          </cell>
          <cell r="C416" t="str">
            <v>Sale</v>
          </cell>
          <cell r="D416">
            <v>98.179000000000002</v>
          </cell>
          <cell r="E416">
            <v>8340.3060000000005</v>
          </cell>
        </row>
        <row r="417">
          <cell r="A417" t="str">
            <v>KCSFSS-1633</v>
          </cell>
          <cell r="B417" t="str">
            <v>Silver</v>
          </cell>
          <cell r="C417" t="str">
            <v>Sale</v>
          </cell>
          <cell r="D417">
            <v>3014.8180000000002</v>
          </cell>
          <cell r="E417">
            <v>256108.78899999999</v>
          </cell>
        </row>
        <row r="418">
          <cell r="A418" t="str">
            <v>KCSFSS-1634</v>
          </cell>
          <cell r="B418" t="str">
            <v>Silver</v>
          </cell>
          <cell r="C418" t="str">
            <v>Sale</v>
          </cell>
          <cell r="D418">
            <v>47.055</v>
          </cell>
          <cell r="E418">
            <v>3997.3220000000001</v>
          </cell>
        </row>
        <row r="419">
          <cell r="A419" t="str">
            <v>KCSFSS-1635</v>
          </cell>
          <cell r="B419" t="str">
            <v>Silver</v>
          </cell>
          <cell r="C419" t="str">
            <v>Sale</v>
          </cell>
          <cell r="D419">
            <v>1631.144</v>
          </cell>
          <cell r="E419">
            <v>138565.68299999999</v>
          </cell>
        </row>
        <row r="420">
          <cell r="A420" t="str">
            <v>KCSFSS-1636</v>
          </cell>
          <cell r="B420" t="str">
            <v>Silver</v>
          </cell>
          <cell r="C420" t="str">
            <v>Sale</v>
          </cell>
          <cell r="D420">
            <v>118.11</v>
          </cell>
          <cell r="E420">
            <v>10033.445</v>
          </cell>
        </row>
        <row r="421">
          <cell r="A421" t="str">
            <v>KCSFSS-1637</v>
          </cell>
          <cell r="B421" t="str">
            <v>Silver</v>
          </cell>
          <cell r="C421" t="str">
            <v>Sale</v>
          </cell>
          <cell r="D421">
            <v>75.849000000000004</v>
          </cell>
          <cell r="E421">
            <v>6443.3729999999996</v>
          </cell>
        </row>
        <row r="422">
          <cell r="A422" t="str">
            <v>KCSFSS-1638</v>
          </cell>
          <cell r="B422" t="str">
            <v>Silver</v>
          </cell>
          <cell r="C422" t="str">
            <v>Sale</v>
          </cell>
          <cell r="D422">
            <v>1065.7349999999999</v>
          </cell>
          <cell r="E422">
            <v>90534.187999999995</v>
          </cell>
        </row>
        <row r="423">
          <cell r="A423" t="str">
            <v>KCSFSS-1639</v>
          </cell>
          <cell r="B423" t="str">
            <v>Silver</v>
          </cell>
          <cell r="C423" t="str">
            <v>Sale</v>
          </cell>
          <cell r="D423">
            <v>88.921000000000006</v>
          </cell>
          <cell r="E423">
            <v>7553.8389999999999</v>
          </cell>
        </row>
        <row r="424">
          <cell r="A424" t="str">
            <v>KCSFSS-1640</v>
          </cell>
          <cell r="B424" t="str">
            <v>Silver</v>
          </cell>
          <cell r="C424" t="str">
            <v>Sale</v>
          </cell>
          <cell r="D424">
            <v>548.74099999999999</v>
          </cell>
          <cell r="E424">
            <v>46615.548000000003</v>
          </cell>
        </row>
        <row r="425">
          <cell r="A425" t="str">
            <v>KCSFSS-1641</v>
          </cell>
          <cell r="B425" t="str">
            <v>Silver</v>
          </cell>
          <cell r="C425" t="str">
            <v>Sale</v>
          </cell>
          <cell r="D425">
            <v>2.0910000000000002</v>
          </cell>
          <cell r="E425">
            <v>177.63</v>
          </cell>
        </row>
        <row r="426">
          <cell r="A426" t="str">
            <v>KCSFSS-1642</v>
          </cell>
          <cell r="B426" t="str">
            <v>Silver</v>
          </cell>
          <cell r="C426" t="str">
            <v>Sale</v>
          </cell>
          <cell r="D426">
            <v>1405.588</v>
          </cell>
          <cell r="E426">
            <v>119404.701</v>
          </cell>
        </row>
        <row r="427">
          <cell r="A427" t="str">
            <v>KCSFSS-1643</v>
          </cell>
          <cell r="B427" t="str">
            <v>Silver</v>
          </cell>
          <cell r="C427" t="str">
            <v>Sale</v>
          </cell>
          <cell r="D427">
            <v>710.90300000000002</v>
          </cell>
          <cell r="E427">
            <v>60391.21</v>
          </cell>
        </row>
        <row r="428">
          <cell r="A428" t="str">
            <v>KCSFSO-1658</v>
          </cell>
          <cell r="B428" t="str">
            <v>Gold</v>
          </cell>
          <cell r="C428" t="str">
            <v>Sale</v>
          </cell>
          <cell r="D428">
            <v>2.0059999999999998</v>
          </cell>
          <cell r="E428">
            <v>14344.263999999999</v>
          </cell>
        </row>
        <row r="429">
          <cell r="A429" t="str">
            <v>KCSFSO-1659</v>
          </cell>
          <cell r="B429" t="str">
            <v>Gold</v>
          </cell>
          <cell r="C429" t="str">
            <v>Sale</v>
          </cell>
          <cell r="D429">
            <v>28.143000000000001</v>
          </cell>
          <cell r="E429">
            <v>201241.587</v>
          </cell>
        </row>
        <row r="430">
          <cell r="A430" t="str">
            <v>KCSFPT-30</v>
          </cell>
          <cell r="B430" t="str">
            <v>Stones</v>
          </cell>
          <cell r="C430" t="str">
            <v>Purchase</v>
          </cell>
          <cell r="D430">
            <v>0</v>
          </cell>
          <cell r="E430">
            <v>0</v>
          </cell>
        </row>
        <row r="431">
          <cell r="A431" t="str">
            <v>KCSFSS-1648</v>
          </cell>
          <cell r="B431" t="str">
            <v>Silver</v>
          </cell>
          <cell r="C431" t="str">
            <v>Sale</v>
          </cell>
          <cell r="D431">
            <v>103.224</v>
          </cell>
          <cell r="E431">
            <v>8768.8790000000008</v>
          </cell>
        </row>
        <row r="432">
          <cell r="A432" t="str">
            <v>KCSFSS-1649</v>
          </cell>
          <cell r="B432" t="str">
            <v>Silver</v>
          </cell>
          <cell r="C432" t="str">
            <v>Sale</v>
          </cell>
          <cell r="D432">
            <v>974.57600000000002</v>
          </cell>
          <cell r="E432">
            <v>82790.231</v>
          </cell>
        </row>
        <row r="433">
          <cell r="A433" t="str">
            <v>KCSFSS-1651</v>
          </cell>
          <cell r="B433" t="str">
            <v>Silver</v>
          </cell>
          <cell r="C433" t="str">
            <v>Sale</v>
          </cell>
          <cell r="D433">
            <v>1813.9259999999999</v>
          </cell>
          <cell r="E433">
            <v>154111.15299999999</v>
          </cell>
        </row>
        <row r="434">
          <cell r="A434" t="str">
            <v>KCSFSS-1652</v>
          </cell>
          <cell r="B434" t="str">
            <v>Silver</v>
          </cell>
          <cell r="C434" t="str">
            <v>Sale</v>
          </cell>
          <cell r="D434">
            <v>349.31299999999999</v>
          </cell>
          <cell r="E434">
            <v>29674.138999999999</v>
          </cell>
        </row>
        <row r="435">
          <cell r="A435" t="str">
            <v>KCSFSS-1653</v>
          </cell>
          <cell r="B435" t="str">
            <v>Silver</v>
          </cell>
          <cell r="C435" t="str">
            <v>Sale</v>
          </cell>
          <cell r="D435">
            <v>260.33600000000001</v>
          </cell>
          <cell r="E435">
            <v>22115.543000000001</v>
          </cell>
        </row>
        <row r="436">
          <cell r="A436" t="str">
            <v>KCSFSS-1654</v>
          </cell>
          <cell r="B436" t="str">
            <v>Silver</v>
          </cell>
          <cell r="C436" t="str">
            <v>Sale</v>
          </cell>
          <cell r="D436">
            <v>169.68</v>
          </cell>
          <cell r="E436">
            <v>14414.316000000001</v>
          </cell>
        </row>
        <row r="437">
          <cell r="A437" t="str">
            <v>KCSFSS-1655</v>
          </cell>
          <cell r="B437" t="str">
            <v>Silver</v>
          </cell>
          <cell r="C437" t="str">
            <v>Sale</v>
          </cell>
          <cell r="D437">
            <v>57.081000000000003</v>
          </cell>
          <cell r="E437">
            <v>4849.0309999999999</v>
          </cell>
        </row>
        <row r="438">
          <cell r="A438" t="str">
            <v>KCSFSS-1656</v>
          </cell>
          <cell r="B438" t="str">
            <v>Silver</v>
          </cell>
          <cell r="C438" t="str">
            <v>Sale</v>
          </cell>
          <cell r="D438">
            <v>62.872</v>
          </cell>
          <cell r="E438">
            <v>5340.9759999999997</v>
          </cell>
        </row>
        <row r="439">
          <cell r="A439" t="str">
            <v>KCSFSS-1657</v>
          </cell>
          <cell r="B439" t="str">
            <v>Silver</v>
          </cell>
          <cell r="C439" t="str">
            <v>Sale</v>
          </cell>
          <cell r="D439">
            <v>20.626999999999999</v>
          </cell>
          <cell r="E439">
            <v>1752.2639999999999</v>
          </cell>
        </row>
        <row r="440">
          <cell r="A440" t="str">
            <v>KCSFSS-1658</v>
          </cell>
          <cell r="B440" t="str">
            <v>Silver</v>
          </cell>
          <cell r="C440" t="str">
            <v>Sale</v>
          </cell>
          <cell r="D440">
            <v>34.363999999999997</v>
          </cell>
          <cell r="E440">
            <v>2797.5729999999999</v>
          </cell>
        </row>
        <row r="441">
          <cell r="A441" t="str">
            <v>KCSFSS-1659</v>
          </cell>
          <cell r="B441" t="str">
            <v>Silver</v>
          </cell>
          <cell r="C441" t="str">
            <v>Sale</v>
          </cell>
          <cell r="D441">
            <v>1496.2660000000001</v>
          </cell>
          <cell r="E441">
            <v>121811.015</v>
          </cell>
        </row>
        <row r="442">
          <cell r="A442" t="str">
            <v>KCSFSS-1660</v>
          </cell>
          <cell r="B442" t="str">
            <v>Silver</v>
          </cell>
          <cell r="C442" t="str">
            <v>Sale</v>
          </cell>
          <cell r="D442">
            <v>42.396000000000001</v>
          </cell>
          <cell r="E442">
            <v>3451.4580000000001</v>
          </cell>
        </row>
        <row r="443">
          <cell r="A443" t="str">
            <v>KCSFSS-1661</v>
          </cell>
          <cell r="B443" t="str">
            <v>Silver</v>
          </cell>
          <cell r="C443" t="str">
            <v>Sale</v>
          </cell>
          <cell r="D443">
            <v>4603.1189999999997</v>
          </cell>
          <cell r="E443">
            <v>374739.91800000001</v>
          </cell>
        </row>
        <row r="444">
          <cell r="A444" t="str">
            <v>KCSFSS-1662</v>
          </cell>
          <cell r="B444" t="str">
            <v>Silver</v>
          </cell>
          <cell r="C444" t="str">
            <v>Sale</v>
          </cell>
          <cell r="D444">
            <v>3267.498</v>
          </cell>
          <cell r="E444">
            <v>266007.01199999999</v>
          </cell>
        </row>
        <row r="445">
          <cell r="A445" t="str">
            <v>KCSFSS-1663</v>
          </cell>
          <cell r="B445" t="str">
            <v>Silver</v>
          </cell>
          <cell r="C445" t="str">
            <v>Sale</v>
          </cell>
          <cell r="D445">
            <v>6.0229999999999997</v>
          </cell>
          <cell r="E445">
            <v>490.33199999999999</v>
          </cell>
        </row>
        <row r="446">
          <cell r="A446" t="str">
            <v>KCSFSS-1664</v>
          </cell>
          <cell r="B446" t="str">
            <v>Silver</v>
          </cell>
          <cell r="C446" t="str">
            <v>Sale</v>
          </cell>
          <cell r="D446">
            <v>1014.764</v>
          </cell>
          <cell r="E446">
            <v>82611.937000000005</v>
          </cell>
        </row>
        <row r="447">
          <cell r="A447" t="str">
            <v>KCSFSS-1665</v>
          </cell>
          <cell r="B447" t="str">
            <v>Silver</v>
          </cell>
          <cell r="C447" t="str">
            <v>Sale</v>
          </cell>
          <cell r="D447">
            <v>5458.1350000000002</v>
          </cell>
          <cell r="E447">
            <v>444346.77</v>
          </cell>
        </row>
        <row r="448">
          <cell r="A448" t="str">
            <v>KCSFSS-1666</v>
          </cell>
          <cell r="B448" t="str">
            <v>Silver</v>
          </cell>
          <cell r="C448" t="str">
            <v>Sale</v>
          </cell>
          <cell r="D448">
            <v>80.906999999999996</v>
          </cell>
          <cell r="E448">
            <v>6586.6390000000001</v>
          </cell>
        </row>
        <row r="449">
          <cell r="A449" t="str">
            <v>KCSFSS-1667</v>
          </cell>
          <cell r="B449" t="str">
            <v>Silver</v>
          </cell>
          <cell r="C449" t="str">
            <v>Sale</v>
          </cell>
          <cell r="D449">
            <v>8.8249999999999993</v>
          </cell>
          <cell r="E449">
            <v>718.44299999999998</v>
          </cell>
        </row>
        <row r="450">
          <cell r="A450" t="str">
            <v>KCSFSS-1668</v>
          </cell>
          <cell r="B450" t="str">
            <v>Silver</v>
          </cell>
          <cell r="C450" t="str">
            <v>Sale</v>
          </cell>
          <cell r="D450">
            <v>179.78299999999999</v>
          </cell>
          <cell r="E450">
            <v>14636.134</v>
          </cell>
        </row>
        <row r="451">
          <cell r="A451" t="str">
            <v>KCSFSS-1669</v>
          </cell>
          <cell r="B451" t="str">
            <v>Silver</v>
          </cell>
          <cell r="C451" t="str">
            <v>Sale</v>
          </cell>
          <cell r="D451">
            <v>607.72699999999998</v>
          </cell>
          <cell r="E451">
            <v>49475.055</v>
          </cell>
        </row>
        <row r="452">
          <cell r="A452" t="str">
            <v>KCSFSS-1672</v>
          </cell>
          <cell r="B452" t="str">
            <v>Silver</v>
          </cell>
          <cell r="C452" t="str">
            <v>Sale</v>
          </cell>
          <cell r="D452">
            <v>38.703000000000003</v>
          </cell>
          <cell r="E452">
            <v>3150.8110000000001</v>
          </cell>
        </row>
        <row r="453">
          <cell r="A453" t="str">
            <v>KCSFSS-1673</v>
          </cell>
          <cell r="B453" t="str">
            <v>Silver</v>
          </cell>
          <cell r="C453" t="str">
            <v>Sale</v>
          </cell>
          <cell r="D453">
            <v>8468.7119999999995</v>
          </cell>
          <cell r="E453">
            <v>689437.84400000004</v>
          </cell>
        </row>
        <row r="454">
          <cell r="A454" t="str">
            <v>KCSFSS-1674</v>
          </cell>
          <cell r="B454" t="str">
            <v>Silver</v>
          </cell>
          <cell r="C454" t="str">
            <v>Sale</v>
          </cell>
          <cell r="D454">
            <v>39.222000000000001</v>
          </cell>
          <cell r="E454">
            <v>3193.0630000000001</v>
          </cell>
        </row>
        <row r="455">
          <cell r="A455" t="str">
            <v>KCSFSS-1675</v>
          </cell>
          <cell r="B455" t="str">
            <v>Silver</v>
          </cell>
          <cell r="C455" t="str">
            <v>Sale</v>
          </cell>
          <cell r="D455">
            <v>4602.5640000000003</v>
          </cell>
          <cell r="E455">
            <v>374694.73499999999</v>
          </cell>
        </row>
        <row r="456">
          <cell r="A456" t="str">
            <v>KCSFSS-1676</v>
          </cell>
          <cell r="B456" t="str">
            <v>Silver</v>
          </cell>
          <cell r="C456" t="str">
            <v>Sale</v>
          </cell>
          <cell r="D456">
            <v>4045.9670000000001</v>
          </cell>
          <cell r="E456">
            <v>329382.17300000001</v>
          </cell>
        </row>
        <row r="457">
          <cell r="A457" t="str">
            <v>KCSFSS-1677</v>
          </cell>
          <cell r="B457" t="str">
            <v>Silver</v>
          </cell>
          <cell r="C457" t="str">
            <v>Sale</v>
          </cell>
          <cell r="D457">
            <v>66.674999999999997</v>
          </cell>
          <cell r="E457">
            <v>5428.0119999999997</v>
          </cell>
        </row>
        <row r="458">
          <cell r="A458" t="str">
            <v>KCSFSS-1678</v>
          </cell>
          <cell r="B458" t="str">
            <v>Silver</v>
          </cell>
          <cell r="C458" t="str">
            <v>Sale</v>
          </cell>
          <cell r="D458">
            <v>9028.7649999999994</v>
          </cell>
          <cell r="E458">
            <v>735031.75899999996</v>
          </cell>
        </row>
        <row r="459">
          <cell r="A459" t="str">
            <v>KCSFSS-1679</v>
          </cell>
          <cell r="B459" t="str">
            <v>Silver</v>
          </cell>
          <cell r="C459" t="str">
            <v>Sale</v>
          </cell>
          <cell r="D459">
            <v>86.608000000000004</v>
          </cell>
          <cell r="E459">
            <v>7050.7569999999996</v>
          </cell>
        </row>
        <row r="460">
          <cell r="A460" t="str">
            <v>KCSFSS-1680</v>
          </cell>
          <cell r="B460" t="str">
            <v>Silver</v>
          </cell>
          <cell r="C460" t="str">
            <v>Sale</v>
          </cell>
          <cell r="D460">
            <v>1534.0740000000001</v>
          </cell>
          <cell r="E460">
            <v>124888.96400000001</v>
          </cell>
        </row>
        <row r="461">
          <cell r="A461" t="str">
            <v>KCSFSS-1681</v>
          </cell>
          <cell r="B461" t="str">
            <v>Silver</v>
          </cell>
          <cell r="C461" t="str">
            <v>Sale</v>
          </cell>
          <cell r="D461">
            <v>51.703000000000003</v>
          </cell>
          <cell r="E461">
            <v>4209.1409999999996</v>
          </cell>
        </row>
        <row r="462">
          <cell r="A462" t="str">
            <v>KCSFSS-1682</v>
          </cell>
          <cell r="B462" t="str">
            <v>Silver</v>
          </cell>
          <cell r="C462" t="str">
            <v>Sale</v>
          </cell>
          <cell r="D462">
            <v>224.86099999999999</v>
          </cell>
          <cell r="E462">
            <v>18305.934000000001</v>
          </cell>
        </row>
        <row r="463">
          <cell r="A463" t="str">
            <v>KCSFSS-1683</v>
          </cell>
          <cell r="B463" t="str">
            <v>Silver</v>
          </cell>
          <cell r="C463" t="str">
            <v>Sale</v>
          </cell>
          <cell r="D463">
            <v>125.61499999999999</v>
          </cell>
          <cell r="E463">
            <v>10226.316999999999</v>
          </cell>
        </row>
        <row r="464">
          <cell r="A464" t="str">
            <v>KCSFSO-1660</v>
          </cell>
          <cell r="B464" t="str">
            <v>Gold</v>
          </cell>
          <cell r="C464" t="str">
            <v>Sale</v>
          </cell>
          <cell r="D464">
            <v>0.32200000000000001</v>
          </cell>
          <cell r="E464">
            <v>2302.5219999999999</v>
          </cell>
        </row>
        <row r="465">
          <cell r="A465" t="str">
            <v>KCSFSO-1661</v>
          </cell>
          <cell r="B465" t="str">
            <v>Gold</v>
          </cell>
          <cell r="C465" t="str">
            <v>Sale</v>
          </cell>
          <cell r="D465">
            <v>979.32299999999998</v>
          </cell>
          <cell r="E465">
            <v>7002835.1830000002</v>
          </cell>
        </row>
        <row r="466">
          <cell r="A466" t="str">
            <v>KCSFSO-1662</v>
          </cell>
          <cell r="B466" t="str">
            <v>Gold</v>
          </cell>
          <cell r="C466" t="str">
            <v>Sale</v>
          </cell>
          <cell r="D466">
            <v>1166.7180000000001</v>
          </cell>
          <cell r="E466">
            <v>8342838.7350000003</v>
          </cell>
        </row>
        <row r="467">
          <cell r="A467" t="str">
            <v>KCSFSO-1663</v>
          </cell>
          <cell r="B467" t="str">
            <v>Gold</v>
          </cell>
          <cell r="C467" t="str">
            <v>Sale</v>
          </cell>
          <cell r="D467">
            <v>36.771999999999998</v>
          </cell>
          <cell r="E467">
            <v>262945.17300000001</v>
          </cell>
        </row>
        <row r="468">
          <cell r="A468" t="str">
            <v>KCSFSO-1664</v>
          </cell>
          <cell r="B468" t="str">
            <v>Gold</v>
          </cell>
          <cell r="C468" t="str">
            <v>Sale</v>
          </cell>
          <cell r="D468">
            <v>1091.1079999999999</v>
          </cell>
          <cell r="E468">
            <v>7802175.0650000004</v>
          </cell>
        </row>
        <row r="469">
          <cell r="A469" t="str">
            <v>KCSFSO-1665</v>
          </cell>
          <cell r="B469" t="str">
            <v>Gold</v>
          </cell>
          <cell r="C469" t="str">
            <v>Sale</v>
          </cell>
          <cell r="D469">
            <v>375.92200000000003</v>
          </cell>
          <cell r="E469">
            <v>2688101.6860000002</v>
          </cell>
        </row>
        <row r="470">
          <cell r="A470" t="str">
            <v>KCSFSO-1666</v>
          </cell>
          <cell r="B470" t="str">
            <v>Gold</v>
          </cell>
          <cell r="C470" t="str">
            <v>Sale</v>
          </cell>
          <cell r="D470">
            <v>1141.3320000000001</v>
          </cell>
          <cell r="E470">
            <v>8161311.3190000001</v>
          </cell>
        </row>
        <row r="471">
          <cell r="A471" t="str">
            <v>KCSFSO-1667</v>
          </cell>
          <cell r="B471" t="str">
            <v>Gold</v>
          </cell>
          <cell r="C471" t="str">
            <v>Sale</v>
          </cell>
          <cell r="D471">
            <v>610.59900000000005</v>
          </cell>
          <cell r="E471">
            <v>4366204.1629999997</v>
          </cell>
        </row>
        <row r="472">
          <cell r="A472" t="str">
            <v>KCSFSO-1668</v>
          </cell>
          <cell r="B472" t="str">
            <v>Gold</v>
          </cell>
          <cell r="C472" t="str">
            <v>Sale</v>
          </cell>
          <cell r="D472">
            <v>970.154</v>
          </cell>
          <cell r="E472">
            <v>6928878.6739999996</v>
          </cell>
        </row>
        <row r="473">
          <cell r="A473" t="str">
            <v>KCSFSO-1669</v>
          </cell>
          <cell r="B473" t="str">
            <v>Gold</v>
          </cell>
          <cell r="C473" t="str">
            <v>Sale</v>
          </cell>
          <cell r="D473">
            <v>638.00599999999997</v>
          </cell>
          <cell r="E473">
            <v>4556664.3720000004</v>
          </cell>
        </row>
        <row r="474">
          <cell r="A474" t="str">
            <v>KCSFSO-1670</v>
          </cell>
          <cell r="B474" t="str">
            <v>Gold</v>
          </cell>
          <cell r="C474" t="str">
            <v>Sale</v>
          </cell>
          <cell r="D474">
            <v>2042.895</v>
          </cell>
          <cell r="E474">
            <v>14590437.806</v>
          </cell>
        </row>
        <row r="475">
          <cell r="A475" t="str">
            <v>KCSFSO-1671</v>
          </cell>
          <cell r="B475" t="str">
            <v>Gold</v>
          </cell>
          <cell r="C475" t="str">
            <v>Sale</v>
          </cell>
          <cell r="D475">
            <v>211.21700000000001</v>
          </cell>
          <cell r="E475">
            <v>1508520.263</v>
          </cell>
        </row>
        <row r="476">
          <cell r="A476" t="str">
            <v>KCSFSO-1672</v>
          </cell>
          <cell r="B476" t="str">
            <v>Gold</v>
          </cell>
          <cell r="C476" t="str">
            <v>Sale</v>
          </cell>
          <cell r="D476">
            <v>123.736</v>
          </cell>
          <cell r="E476">
            <v>883726.22400000005</v>
          </cell>
        </row>
        <row r="477">
          <cell r="A477" t="str">
            <v>KCSFSO-1673</v>
          </cell>
          <cell r="B477" t="str">
            <v>Gold</v>
          </cell>
          <cell r="C477" t="str">
            <v>Sale</v>
          </cell>
          <cell r="D477">
            <v>564.154</v>
          </cell>
          <cell r="E477">
            <v>4029204.7930000001</v>
          </cell>
        </row>
        <row r="478">
          <cell r="A478" t="str">
            <v>KCSFSO-1674</v>
          </cell>
          <cell r="B478" t="str">
            <v>Gold</v>
          </cell>
          <cell r="C478" t="str">
            <v>Sale</v>
          </cell>
          <cell r="D478">
            <v>25.622</v>
          </cell>
          <cell r="E478">
            <v>182993.34899999999</v>
          </cell>
        </row>
        <row r="479">
          <cell r="A479" t="str">
            <v>KCSFSO-1675</v>
          </cell>
          <cell r="B479" t="str">
            <v>Gold</v>
          </cell>
          <cell r="C479" t="str">
            <v>Sale</v>
          </cell>
          <cell r="D479">
            <v>37.076000000000001</v>
          </cell>
          <cell r="E479">
            <v>264798.27500000002</v>
          </cell>
        </row>
        <row r="480">
          <cell r="A480" t="str">
            <v>KCSFSO-1676</v>
          </cell>
          <cell r="B480" t="str">
            <v>Gold</v>
          </cell>
          <cell r="C480" t="str">
            <v>Sale</v>
          </cell>
          <cell r="D480">
            <v>23.036999999999999</v>
          </cell>
          <cell r="E480">
            <v>164531.17499999999</v>
          </cell>
        </row>
        <row r="481">
          <cell r="A481" t="str">
            <v>KCSFSO-1677</v>
          </cell>
          <cell r="B481" t="str">
            <v>Gold</v>
          </cell>
          <cell r="C481" t="str">
            <v>Sale</v>
          </cell>
          <cell r="D481">
            <v>304.61200000000002</v>
          </cell>
          <cell r="E481">
            <v>2175551.088</v>
          </cell>
        </row>
        <row r="482">
          <cell r="A482" t="str">
            <v>KCSFSO-1678</v>
          </cell>
          <cell r="B482" t="str">
            <v>Gold</v>
          </cell>
          <cell r="C482" t="str">
            <v>Sale</v>
          </cell>
          <cell r="D482">
            <v>79.266000000000005</v>
          </cell>
          <cell r="E482">
            <v>566120.15</v>
          </cell>
        </row>
        <row r="483">
          <cell r="A483" t="str">
            <v>KCSFSD-250</v>
          </cell>
          <cell r="B483" t="str">
            <v>Diamond</v>
          </cell>
          <cell r="C483" t="str">
            <v>Sale</v>
          </cell>
          <cell r="D483">
            <v>98.414000000000001</v>
          </cell>
          <cell r="E483">
            <v>703728.00600000005</v>
          </cell>
        </row>
        <row r="484">
          <cell r="A484" t="str">
            <v>KCSFSD-251</v>
          </cell>
          <cell r="B484" t="str">
            <v>Diamond</v>
          </cell>
          <cell r="C484" t="str">
            <v>Sale</v>
          </cell>
          <cell r="D484">
            <v>135.874</v>
          </cell>
          <cell r="E484">
            <v>971592.853</v>
          </cell>
        </row>
        <row r="485">
          <cell r="A485" t="str">
            <v>KCSFSD-252</v>
          </cell>
          <cell r="B485" t="str">
            <v>Diamond</v>
          </cell>
          <cell r="C485" t="str">
            <v>Sale</v>
          </cell>
          <cell r="D485">
            <v>133.441</v>
          </cell>
          <cell r="E485">
            <v>954195.22400000005</v>
          </cell>
        </row>
        <row r="486">
          <cell r="A486" t="str">
            <v>KCSFSD-253</v>
          </cell>
          <cell r="B486" t="str">
            <v>Diamond</v>
          </cell>
          <cell r="C486" t="str">
            <v>Sale</v>
          </cell>
          <cell r="D486">
            <v>80.593000000000004</v>
          </cell>
          <cell r="E486">
            <v>576295.55900000001</v>
          </cell>
        </row>
        <row r="487">
          <cell r="A487" t="str">
            <v>KCSFSD-254</v>
          </cell>
          <cell r="B487" t="str">
            <v>Diamond</v>
          </cell>
          <cell r="C487" t="str">
            <v>Sale</v>
          </cell>
          <cell r="D487">
            <v>114.45399999999999</v>
          </cell>
          <cell r="E487">
            <v>818425.07299999997</v>
          </cell>
        </row>
        <row r="488">
          <cell r="A488" t="str">
            <v>KCSFSD-255</v>
          </cell>
          <cell r="B488" t="str">
            <v>Diamond</v>
          </cell>
          <cell r="C488" t="str">
            <v>Sale</v>
          </cell>
          <cell r="D488">
            <v>114.871</v>
          </cell>
          <cell r="E488">
            <v>820413.277</v>
          </cell>
        </row>
        <row r="489">
          <cell r="A489" t="str">
            <v>KCSFSD-256</v>
          </cell>
          <cell r="B489" t="str">
            <v>Diamond</v>
          </cell>
          <cell r="C489" t="str">
            <v>Sale</v>
          </cell>
          <cell r="D489">
            <v>88.325999999999993</v>
          </cell>
          <cell r="E489">
            <v>630827.82499999995</v>
          </cell>
        </row>
        <row r="490">
          <cell r="A490" t="str">
            <v>KCSFSD-257</v>
          </cell>
          <cell r="B490" t="str">
            <v>Diamond</v>
          </cell>
          <cell r="C490" t="str">
            <v>Sale</v>
          </cell>
          <cell r="D490">
            <v>95.296000000000006</v>
          </cell>
          <cell r="E490">
            <v>680607.84400000004</v>
          </cell>
        </row>
        <row r="491">
          <cell r="A491" t="str">
            <v>KCSFSD-258</v>
          </cell>
          <cell r="B491" t="str">
            <v>Diamond</v>
          </cell>
          <cell r="C491" t="str">
            <v>Sale</v>
          </cell>
          <cell r="D491">
            <v>2.6320000000000001</v>
          </cell>
          <cell r="E491">
            <v>18797.848999999998</v>
          </cell>
        </row>
        <row r="492">
          <cell r="A492" t="str">
            <v>KCSFSD-259</v>
          </cell>
          <cell r="B492" t="str">
            <v>Diamond</v>
          </cell>
          <cell r="C492" t="str">
            <v>Sale</v>
          </cell>
          <cell r="D492">
            <v>4.4089999999999998</v>
          </cell>
          <cell r="E492">
            <v>31489.21</v>
          </cell>
        </row>
        <row r="493">
          <cell r="A493" t="str">
            <v>KCSFSD-260</v>
          </cell>
          <cell r="B493" t="str">
            <v>Diamond</v>
          </cell>
          <cell r="C493" t="str">
            <v>Sale</v>
          </cell>
          <cell r="D493">
            <v>6.08</v>
          </cell>
          <cell r="E493">
            <v>43423.542000000001</v>
          </cell>
        </row>
        <row r="494">
          <cell r="A494" t="str">
            <v>KCSFPD-135</v>
          </cell>
          <cell r="B494" t="str">
            <v>Diamond</v>
          </cell>
          <cell r="C494" t="str">
            <v>Purchase</v>
          </cell>
          <cell r="D494">
            <v>31.82</v>
          </cell>
          <cell r="E494">
            <v>227672.1</v>
          </cell>
        </row>
        <row r="495">
          <cell r="A495" t="str">
            <v>KCSFPD-136</v>
          </cell>
          <cell r="D495">
            <v>0</v>
          </cell>
          <cell r="E495">
            <v>0</v>
          </cell>
        </row>
        <row r="496">
          <cell r="A496" t="str">
            <v>KCSFSS-1684</v>
          </cell>
          <cell r="B496" t="str">
            <v>Silver</v>
          </cell>
          <cell r="C496" t="str">
            <v>Sale</v>
          </cell>
          <cell r="D496">
            <v>2591.5120000000002</v>
          </cell>
          <cell r="E496">
            <v>210974.992</v>
          </cell>
        </row>
        <row r="497">
          <cell r="A497" t="str">
            <v>KCSFSS-1685</v>
          </cell>
          <cell r="B497" t="str">
            <v>Silver</v>
          </cell>
          <cell r="C497" t="str">
            <v>Sale</v>
          </cell>
          <cell r="D497">
            <v>1094.645</v>
          </cell>
          <cell r="E497">
            <v>89125.995999999999</v>
          </cell>
        </row>
        <row r="498">
          <cell r="A498" t="str">
            <v>KCSFSS-1686</v>
          </cell>
          <cell r="B498" t="str">
            <v>Silver</v>
          </cell>
          <cell r="C498" t="str">
            <v>Sale</v>
          </cell>
          <cell r="D498">
            <v>198.309</v>
          </cell>
          <cell r="E498">
            <v>16209.778</v>
          </cell>
        </row>
        <row r="499">
          <cell r="A499" t="str">
            <v>KCSFSS-1687</v>
          </cell>
          <cell r="B499" t="str">
            <v>Silver</v>
          </cell>
          <cell r="C499" t="str">
            <v>Sale</v>
          </cell>
          <cell r="D499">
            <v>21.753</v>
          </cell>
          <cell r="E499">
            <v>1778.09</v>
          </cell>
        </row>
        <row r="500">
          <cell r="A500" t="str">
            <v>KCSFSS-1688</v>
          </cell>
          <cell r="B500" t="str">
            <v>Silver</v>
          </cell>
          <cell r="C500" t="str">
            <v>Sale</v>
          </cell>
          <cell r="D500">
            <v>25.928000000000001</v>
          </cell>
          <cell r="E500">
            <v>2119.355</v>
          </cell>
        </row>
        <row r="501">
          <cell r="A501" t="str">
            <v>KCSFSS-1689</v>
          </cell>
          <cell r="B501" t="str">
            <v>Silver</v>
          </cell>
          <cell r="C501" t="str">
            <v>Sale</v>
          </cell>
          <cell r="D501">
            <v>1978.597</v>
          </cell>
          <cell r="E501">
            <v>161730.519</v>
          </cell>
        </row>
        <row r="502">
          <cell r="A502" t="str">
            <v>KCSFSS-1690</v>
          </cell>
          <cell r="B502" t="str">
            <v>Silver</v>
          </cell>
          <cell r="C502" t="str">
            <v>Sale</v>
          </cell>
          <cell r="D502">
            <v>57.95</v>
          </cell>
          <cell r="E502">
            <v>4736.8329999999996</v>
          </cell>
        </row>
        <row r="503">
          <cell r="A503" t="str">
            <v>KCSFSS-1691</v>
          </cell>
          <cell r="B503" t="str">
            <v>Silver</v>
          </cell>
          <cell r="C503" t="str">
            <v>Sale</v>
          </cell>
          <cell r="D503">
            <v>35.168999999999997</v>
          </cell>
          <cell r="E503">
            <v>2874.7139999999999</v>
          </cell>
        </row>
        <row r="504">
          <cell r="A504" t="str">
            <v>KCSFSS-1692</v>
          </cell>
          <cell r="B504" t="str">
            <v>Silver</v>
          </cell>
          <cell r="C504" t="str">
            <v>Sale</v>
          </cell>
          <cell r="D504">
            <v>370.029</v>
          </cell>
          <cell r="E504">
            <v>30246.17</v>
          </cell>
        </row>
        <row r="505">
          <cell r="A505" t="str">
            <v>KCSFSS-1693</v>
          </cell>
          <cell r="B505" t="str">
            <v>Silver</v>
          </cell>
          <cell r="C505" t="str">
            <v>Sale</v>
          </cell>
          <cell r="D505">
            <v>26.942</v>
          </cell>
          <cell r="E505">
            <v>2202.509</v>
          </cell>
        </row>
        <row r="506">
          <cell r="A506" t="str">
            <v>KCSFSS-1694</v>
          </cell>
          <cell r="B506" t="str">
            <v>Silver</v>
          </cell>
          <cell r="C506" t="str">
            <v>Sale</v>
          </cell>
          <cell r="D506">
            <v>2461.6129999999998</v>
          </cell>
          <cell r="E506">
            <v>201236.86300000001</v>
          </cell>
        </row>
        <row r="507">
          <cell r="A507" t="str">
            <v>KCSFSS-1695</v>
          </cell>
          <cell r="B507" t="str">
            <v>Silver</v>
          </cell>
          <cell r="C507" t="str">
            <v>Sale</v>
          </cell>
          <cell r="D507">
            <v>75.513999999999996</v>
          </cell>
          <cell r="E507">
            <v>6172.5140000000001</v>
          </cell>
        </row>
        <row r="508">
          <cell r="A508" t="str">
            <v>KCSFSS-1696</v>
          </cell>
          <cell r="B508" t="str">
            <v>Silver</v>
          </cell>
          <cell r="C508" t="str">
            <v>Sale</v>
          </cell>
          <cell r="D508">
            <v>3115.45</v>
          </cell>
          <cell r="E508">
            <v>254656.883</v>
          </cell>
        </row>
        <row r="509">
          <cell r="A509" t="str">
            <v>KCSFSS-1697</v>
          </cell>
          <cell r="B509" t="str">
            <v>Silver</v>
          </cell>
          <cell r="C509" t="str">
            <v>Sale</v>
          </cell>
          <cell r="D509">
            <v>222.96799999999999</v>
          </cell>
          <cell r="E509">
            <v>18225.403999999999</v>
          </cell>
        </row>
        <row r="510">
          <cell r="A510" t="str">
            <v>KCSFSS-1698</v>
          </cell>
          <cell r="B510" t="str">
            <v>Silver</v>
          </cell>
          <cell r="C510" t="str">
            <v>Sale</v>
          </cell>
          <cell r="D510">
            <v>111.97499999999999</v>
          </cell>
          <cell r="E510">
            <v>9153.9560000000001</v>
          </cell>
        </row>
        <row r="511">
          <cell r="A511" t="str">
            <v>KCSFSS-1699</v>
          </cell>
          <cell r="B511" t="str">
            <v>Silver</v>
          </cell>
          <cell r="C511" t="str">
            <v>Sale</v>
          </cell>
          <cell r="D511">
            <v>1793.9770000000001</v>
          </cell>
          <cell r="E511">
            <v>146657.62</v>
          </cell>
        </row>
        <row r="512">
          <cell r="A512" t="str">
            <v>KCSFSS-1700</v>
          </cell>
          <cell r="B512" t="str">
            <v>Silver</v>
          </cell>
          <cell r="C512" t="str">
            <v>Sale</v>
          </cell>
          <cell r="D512">
            <v>81.522000000000006</v>
          </cell>
          <cell r="E512">
            <v>6663.6080000000002</v>
          </cell>
        </row>
        <row r="513">
          <cell r="A513" t="str">
            <v>KCSFSS-1701</v>
          </cell>
          <cell r="B513" t="str">
            <v>Silver</v>
          </cell>
          <cell r="C513" t="str">
            <v>Sale</v>
          </cell>
          <cell r="D513">
            <v>701.63900000000001</v>
          </cell>
          <cell r="E513">
            <v>57351.972000000002</v>
          </cell>
        </row>
        <row r="514">
          <cell r="A514" t="str">
            <v>KCSFSS-1702</v>
          </cell>
          <cell r="B514" t="str">
            <v>Silver</v>
          </cell>
          <cell r="C514" t="str">
            <v>Sale</v>
          </cell>
          <cell r="D514">
            <v>3278.1529999999998</v>
          </cell>
          <cell r="E514">
            <v>267989.00799999997</v>
          </cell>
        </row>
        <row r="515">
          <cell r="A515" t="str">
            <v>KCSFSS-1703</v>
          </cell>
          <cell r="B515" t="str">
            <v>Silver</v>
          </cell>
          <cell r="C515" t="str">
            <v>Sale</v>
          </cell>
          <cell r="D515">
            <v>2104.9569999999999</v>
          </cell>
          <cell r="E515">
            <v>172059.185</v>
          </cell>
        </row>
        <row r="516">
          <cell r="A516" t="str">
            <v>KCSFSS-1704</v>
          </cell>
          <cell r="B516" t="str">
            <v>Silver</v>
          </cell>
          <cell r="C516" t="str">
            <v>Sale</v>
          </cell>
          <cell r="D516">
            <v>27.914999999999999</v>
          </cell>
          <cell r="E516">
            <v>2281.7719999999999</v>
          </cell>
        </row>
        <row r="517">
          <cell r="A517" t="str">
            <v>KCSFSS-1705</v>
          </cell>
          <cell r="B517" t="str">
            <v>Silver</v>
          </cell>
          <cell r="C517" t="str">
            <v>Sale</v>
          </cell>
          <cell r="D517">
            <v>1341.317</v>
          </cell>
          <cell r="E517">
            <v>109639.25199999999</v>
          </cell>
        </row>
        <row r="518">
          <cell r="A518" t="str">
            <v>KCSFSS-1706</v>
          </cell>
          <cell r="B518" t="str">
            <v>Silver</v>
          </cell>
          <cell r="C518" t="str">
            <v>Sale</v>
          </cell>
          <cell r="D518">
            <v>13.472</v>
          </cell>
          <cell r="E518">
            <v>1101.336</v>
          </cell>
        </row>
        <row r="519">
          <cell r="A519" t="str">
            <v>KCSFSS-1707</v>
          </cell>
          <cell r="B519" t="str">
            <v>Silver</v>
          </cell>
          <cell r="C519" t="str">
            <v>Sale</v>
          </cell>
          <cell r="D519">
            <v>1275.5</v>
          </cell>
          <cell r="E519">
            <v>104272.125</v>
          </cell>
        </row>
        <row r="520">
          <cell r="A520" t="str">
            <v>KCSFSS-1708</v>
          </cell>
          <cell r="B520" t="str">
            <v>Silver</v>
          </cell>
          <cell r="C520" t="str">
            <v>Sale</v>
          </cell>
          <cell r="D520">
            <v>14.744</v>
          </cell>
          <cell r="E520">
            <v>1205.175</v>
          </cell>
        </row>
        <row r="521">
          <cell r="A521" t="str">
            <v>KCSFSS-1709</v>
          </cell>
          <cell r="B521" t="str">
            <v>Silver</v>
          </cell>
          <cell r="C521" t="str">
            <v>Sale</v>
          </cell>
          <cell r="D521">
            <v>69.334999999999994</v>
          </cell>
          <cell r="E521">
            <v>5667.4430000000002</v>
          </cell>
        </row>
        <row r="522">
          <cell r="A522" t="str">
            <v>KCSFSS-1710</v>
          </cell>
          <cell r="B522" t="str">
            <v>Silver</v>
          </cell>
          <cell r="C522" t="str">
            <v>Sale</v>
          </cell>
          <cell r="D522">
            <v>1426.576</v>
          </cell>
          <cell r="E522">
            <v>116608.322</v>
          </cell>
        </row>
        <row r="523">
          <cell r="A523" t="str">
            <v>KCSFSS-1711</v>
          </cell>
          <cell r="B523" t="str">
            <v>Silver</v>
          </cell>
          <cell r="C523" t="str">
            <v>Sale</v>
          </cell>
          <cell r="D523">
            <v>2094.652</v>
          </cell>
          <cell r="E523">
            <v>171237.80100000001</v>
          </cell>
        </row>
        <row r="524">
          <cell r="A524" t="str">
            <v>KCSFSS-1712</v>
          </cell>
          <cell r="B524" t="str">
            <v>Silver</v>
          </cell>
          <cell r="C524" t="str">
            <v>Sale</v>
          </cell>
          <cell r="D524">
            <v>31.03</v>
          </cell>
          <cell r="E524">
            <v>2536.3919999999998</v>
          </cell>
        </row>
        <row r="525">
          <cell r="A525" t="str">
            <v>KCSFSS-1714</v>
          </cell>
          <cell r="B525" t="str">
            <v>Silver</v>
          </cell>
          <cell r="C525" t="str">
            <v>Sale</v>
          </cell>
          <cell r="D525">
            <v>610.45600000000002</v>
          </cell>
          <cell r="E525">
            <v>49898.673000000003</v>
          </cell>
        </row>
        <row r="526">
          <cell r="A526" t="str">
            <v>KCSFSS-1716</v>
          </cell>
          <cell r="B526" t="str">
            <v>Silver</v>
          </cell>
          <cell r="C526" t="str">
            <v>Sale</v>
          </cell>
          <cell r="D526">
            <v>85.44</v>
          </cell>
          <cell r="E526">
            <v>6983.866</v>
          </cell>
        </row>
        <row r="527">
          <cell r="A527" t="str">
            <v>KCSFSS-1717</v>
          </cell>
          <cell r="B527" t="str">
            <v>Silver</v>
          </cell>
          <cell r="C527" t="str">
            <v>Sale</v>
          </cell>
          <cell r="D527">
            <v>3.2389999999999999</v>
          </cell>
          <cell r="E527">
            <v>261.35500000000002</v>
          </cell>
        </row>
        <row r="528">
          <cell r="A528" t="str">
            <v>KCSFSO-1679</v>
          </cell>
          <cell r="B528" t="str">
            <v>Gold</v>
          </cell>
          <cell r="C528" t="str">
            <v>Sale</v>
          </cell>
          <cell r="D528">
            <v>696.87199999999996</v>
          </cell>
          <cell r="E528">
            <v>4977080.7300000004</v>
          </cell>
        </row>
        <row r="529">
          <cell r="A529" t="str">
            <v>KCSFSO-1680</v>
          </cell>
          <cell r="B529" t="str">
            <v>Gold</v>
          </cell>
          <cell r="C529" t="str">
            <v>Sale</v>
          </cell>
          <cell r="D529">
            <v>970.15300000000002</v>
          </cell>
          <cell r="E529">
            <v>6944025.3219999997</v>
          </cell>
        </row>
        <row r="530">
          <cell r="A530" t="str">
            <v>KCSFSO-1681</v>
          </cell>
          <cell r="B530" t="str">
            <v>Gold</v>
          </cell>
          <cell r="C530" t="str">
            <v>Sale</v>
          </cell>
          <cell r="D530">
            <v>784.29700000000003</v>
          </cell>
          <cell r="E530">
            <v>5613731.2649999997</v>
          </cell>
        </row>
        <row r="531">
          <cell r="A531" t="str">
            <v>KCSFSO-1682</v>
          </cell>
          <cell r="B531" t="str">
            <v>Gold</v>
          </cell>
          <cell r="C531" t="str">
            <v>Sale</v>
          </cell>
          <cell r="D531">
            <v>439.76299999999998</v>
          </cell>
          <cell r="E531">
            <v>3147674.0350000001</v>
          </cell>
        </row>
        <row r="532">
          <cell r="A532" t="str">
            <v>KCSFSO-1683</v>
          </cell>
          <cell r="B532" t="str">
            <v>Gold</v>
          </cell>
          <cell r="C532" t="str">
            <v>Sale</v>
          </cell>
          <cell r="D532">
            <v>0.40500000000000003</v>
          </cell>
          <cell r="E532">
            <v>2898.8519999999999</v>
          </cell>
        </row>
        <row r="533">
          <cell r="A533" t="str">
            <v>KCSFSO-1684</v>
          </cell>
          <cell r="B533" t="str">
            <v>Gold</v>
          </cell>
          <cell r="C533" t="str">
            <v>Sale</v>
          </cell>
          <cell r="D533">
            <v>17.940000000000001</v>
          </cell>
          <cell r="E533">
            <v>128408.42</v>
          </cell>
        </row>
        <row r="534">
          <cell r="A534" t="str">
            <v>KCSFSO-1685</v>
          </cell>
          <cell r="B534" t="str">
            <v>Gold</v>
          </cell>
          <cell r="C534" t="str">
            <v>Sale</v>
          </cell>
          <cell r="D534">
            <v>723.625</v>
          </cell>
          <cell r="E534">
            <v>5179461.7180000003</v>
          </cell>
        </row>
        <row r="535">
          <cell r="A535" t="str">
            <v>KCSFSO-1686</v>
          </cell>
          <cell r="B535" t="str">
            <v>Gold</v>
          </cell>
          <cell r="C535" t="str">
            <v>Sale</v>
          </cell>
          <cell r="D535">
            <v>781.70799999999997</v>
          </cell>
          <cell r="E535">
            <v>5595200.0829999996</v>
          </cell>
        </row>
        <row r="536">
          <cell r="A536" t="str">
            <v>KCSFSO-1687</v>
          </cell>
          <cell r="B536" t="str">
            <v>Gold</v>
          </cell>
          <cell r="C536" t="str">
            <v>Sale</v>
          </cell>
          <cell r="D536">
            <v>530.74699999999996</v>
          </cell>
          <cell r="E536">
            <v>3798906.5720000002</v>
          </cell>
        </row>
        <row r="537">
          <cell r="A537" t="str">
            <v>KCSFSO-1688</v>
          </cell>
          <cell r="B537" t="str">
            <v>Gold</v>
          </cell>
          <cell r="C537" t="str">
            <v>Sale</v>
          </cell>
          <cell r="D537">
            <v>379.56299999999999</v>
          </cell>
          <cell r="E537">
            <v>2716782.9029999999</v>
          </cell>
        </row>
        <row r="538">
          <cell r="A538" t="str">
            <v>KCSFSO-1689</v>
          </cell>
          <cell r="B538" t="str">
            <v>Gold</v>
          </cell>
          <cell r="C538" t="str">
            <v>Sale</v>
          </cell>
          <cell r="D538">
            <v>561.17100000000005</v>
          </cell>
          <cell r="E538">
            <v>4016676.8319999999</v>
          </cell>
        </row>
        <row r="539">
          <cell r="A539" t="str">
            <v>KCSFSO-1690</v>
          </cell>
          <cell r="B539" t="str">
            <v>Gold</v>
          </cell>
          <cell r="C539" t="str">
            <v>Sale</v>
          </cell>
          <cell r="D539">
            <v>475.52300000000002</v>
          </cell>
          <cell r="E539">
            <v>3403631.9559999998</v>
          </cell>
        </row>
        <row r="540">
          <cell r="A540" t="str">
            <v>KCSFSO-1691</v>
          </cell>
          <cell r="B540" t="str">
            <v>Gold</v>
          </cell>
          <cell r="C540" t="str">
            <v>Sale</v>
          </cell>
          <cell r="D540">
            <v>243.93</v>
          </cell>
          <cell r="E540">
            <v>1745970.443</v>
          </cell>
        </row>
        <row r="541">
          <cell r="A541" t="str">
            <v>KCSFSO-1692</v>
          </cell>
          <cell r="B541" t="str">
            <v>Gold</v>
          </cell>
          <cell r="C541" t="str">
            <v>Sale</v>
          </cell>
          <cell r="D541">
            <v>367.87900000000002</v>
          </cell>
          <cell r="E541">
            <v>2633152.8029999998</v>
          </cell>
        </row>
        <row r="542">
          <cell r="A542" t="str">
            <v>KCSFSO-1693</v>
          </cell>
          <cell r="B542" t="str">
            <v>Gold</v>
          </cell>
          <cell r="C542" t="str">
            <v>Sale</v>
          </cell>
          <cell r="D542">
            <v>37.048000000000002</v>
          </cell>
          <cell r="E542">
            <v>265177.35800000001</v>
          </cell>
        </row>
        <row r="543">
          <cell r="A543" t="str">
            <v>KCSFSO-1694</v>
          </cell>
          <cell r="B543" t="str">
            <v>Gold</v>
          </cell>
          <cell r="C543" t="str">
            <v>Sale</v>
          </cell>
          <cell r="D543">
            <v>1.748</v>
          </cell>
          <cell r="E543">
            <v>12511.607</v>
          </cell>
        </row>
        <row r="544">
          <cell r="A544" t="str">
            <v>KCSFSO-1696</v>
          </cell>
          <cell r="B544" t="str">
            <v>Gold</v>
          </cell>
          <cell r="C544" t="str">
            <v>Sale</v>
          </cell>
          <cell r="D544">
            <v>65.983000000000004</v>
          </cell>
          <cell r="E544">
            <v>472284.54</v>
          </cell>
        </row>
        <row r="545">
          <cell r="A545" t="str">
            <v>KCSFSO-1697</v>
          </cell>
          <cell r="B545" t="str">
            <v>Gold</v>
          </cell>
          <cell r="C545" t="str">
            <v>Sale</v>
          </cell>
          <cell r="D545">
            <v>2.64</v>
          </cell>
          <cell r="E545">
            <v>18816.362000000001</v>
          </cell>
        </row>
        <row r="546">
          <cell r="A546" t="str">
            <v>KCSFPS-336</v>
          </cell>
          <cell r="B546" t="str">
            <v>Silver</v>
          </cell>
          <cell r="C546" t="str">
            <v>Purchase</v>
          </cell>
          <cell r="D546">
            <v>105223.878</v>
          </cell>
          <cell r="E546">
            <v>8481044.5669999998</v>
          </cell>
        </row>
        <row r="547">
          <cell r="A547" t="str">
            <v>KCSFPD-137</v>
          </cell>
          <cell r="B547" t="str">
            <v>Diamond</v>
          </cell>
          <cell r="C547" t="str">
            <v>Purchase</v>
          </cell>
          <cell r="D547">
            <v>2.0720000000000001</v>
          </cell>
          <cell r="E547">
            <v>14814.8</v>
          </cell>
        </row>
        <row r="548">
          <cell r="A548" t="str">
            <v>KCSFSS-1718</v>
          </cell>
          <cell r="B548" t="str">
            <v>Silver</v>
          </cell>
          <cell r="C548" t="str">
            <v>Sale</v>
          </cell>
          <cell r="D548">
            <v>2037.3489999999999</v>
          </cell>
          <cell r="E548">
            <v>165106.76300000001</v>
          </cell>
        </row>
        <row r="549">
          <cell r="A549" t="str">
            <v>KCSFSS-1719</v>
          </cell>
          <cell r="B549" t="str">
            <v>Silver</v>
          </cell>
          <cell r="C549" t="str">
            <v>Sale</v>
          </cell>
          <cell r="D549">
            <v>955.27499999999998</v>
          </cell>
          <cell r="E549">
            <v>77415.486000000004</v>
          </cell>
        </row>
        <row r="550">
          <cell r="A550" t="str">
            <v>KCSFSS-1720</v>
          </cell>
          <cell r="B550" t="str">
            <v>Silver</v>
          </cell>
          <cell r="C550" t="str">
            <v>Sale</v>
          </cell>
          <cell r="D550">
            <v>12.849</v>
          </cell>
          <cell r="E550">
            <v>1041.2829999999999</v>
          </cell>
        </row>
        <row r="551">
          <cell r="A551" t="str">
            <v>KCSFSS-1721</v>
          </cell>
          <cell r="B551" t="str">
            <v>Silver</v>
          </cell>
          <cell r="C551" t="str">
            <v>Sale</v>
          </cell>
          <cell r="D551">
            <v>29.702000000000002</v>
          </cell>
          <cell r="E551">
            <v>2407.0500000000002</v>
          </cell>
        </row>
        <row r="552">
          <cell r="A552" t="str">
            <v>KCSFSS-1722</v>
          </cell>
          <cell r="B552" t="str">
            <v>Silver</v>
          </cell>
          <cell r="C552" t="str">
            <v>Sale</v>
          </cell>
          <cell r="D552">
            <v>95.495999999999995</v>
          </cell>
          <cell r="E552">
            <v>7738.9960000000001</v>
          </cell>
        </row>
        <row r="553">
          <cell r="A553" t="str">
            <v>KCSFSS-1723</v>
          </cell>
          <cell r="B553" t="str">
            <v>Silver</v>
          </cell>
          <cell r="C553" t="str">
            <v>Sale</v>
          </cell>
          <cell r="D553">
            <v>31.94</v>
          </cell>
          <cell r="E553">
            <v>2588.4180000000001</v>
          </cell>
        </row>
        <row r="554">
          <cell r="A554" t="str">
            <v>KCSFSS-1724</v>
          </cell>
          <cell r="B554" t="str">
            <v>Silver</v>
          </cell>
          <cell r="C554" t="str">
            <v>Sale</v>
          </cell>
          <cell r="D554">
            <v>2118.172</v>
          </cell>
          <cell r="E554">
            <v>171656.65900000001</v>
          </cell>
        </row>
        <row r="555">
          <cell r="A555" t="str">
            <v>KCSFSS-1725</v>
          </cell>
          <cell r="B555" t="str">
            <v>Silver</v>
          </cell>
          <cell r="C555" t="str">
            <v>Sale</v>
          </cell>
          <cell r="D555">
            <v>312.822</v>
          </cell>
          <cell r="E555">
            <v>25351.095000000001</v>
          </cell>
        </row>
        <row r="556">
          <cell r="A556" t="str">
            <v>KCSFSS-1726</v>
          </cell>
          <cell r="B556" t="str">
            <v>Silver</v>
          </cell>
          <cell r="C556" t="str">
            <v>Sale</v>
          </cell>
          <cell r="D556">
            <v>2136.1779999999999</v>
          </cell>
          <cell r="E556">
            <v>173115.86499999999</v>
          </cell>
        </row>
        <row r="557">
          <cell r="A557" t="str">
            <v>KCSFSS-1727</v>
          </cell>
          <cell r="B557" t="str">
            <v>Silver</v>
          </cell>
          <cell r="C557" t="str">
            <v>Sale</v>
          </cell>
          <cell r="D557">
            <v>14.587</v>
          </cell>
          <cell r="E557">
            <v>1182.1300000000001</v>
          </cell>
        </row>
        <row r="558">
          <cell r="A558" t="str">
            <v>KCSFSS-1728</v>
          </cell>
          <cell r="B558" t="str">
            <v>Silver</v>
          </cell>
          <cell r="C558" t="str">
            <v>Sale</v>
          </cell>
          <cell r="D558">
            <v>1244.422</v>
          </cell>
          <cell r="E558">
            <v>100847.959</v>
          </cell>
        </row>
        <row r="559">
          <cell r="A559" t="str">
            <v>KCSFSS-1729</v>
          </cell>
          <cell r="B559" t="str">
            <v>Silver</v>
          </cell>
          <cell r="C559" t="str">
            <v>Sale</v>
          </cell>
          <cell r="D559">
            <v>6.798</v>
          </cell>
          <cell r="E559">
            <v>550.91</v>
          </cell>
        </row>
        <row r="560">
          <cell r="A560" t="str">
            <v>KCSFSS-1730</v>
          </cell>
          <cell r="B560" t="str">
            <v>Silver</v>
          </cell>
          <cell r="C560" t="str">
            <v>Sale</v>
          </cell>
          <cell r="D560">
            <v>1242.7660000000001</v>
          </cell>
          <cell r="E560">
            <v>100713.757</v>
          </cell>
        </row>
        <row r="561">
          <cell r="A561" t="str">
            <v>KCSFSS-1731</v>
          </cell>
          <cell r="B561" t="str">
            <v>Silver</v>
          </cell>
          <cell r="C561" t="str">
            <v>Sale</v>
          </cell>
          <cell r="D561">
            <v>65.296999999999997</v>
          </cell>
          <cell r="E561">
            <v>5291.6689999999999</v>
          </cell>
        </row>
        <row r="562">
          <cell r="A562" t="str">
            <v>KCSFSS-1732</v>
          </cell>
          <cell r="B562" t="str">
            <v>Silver</v>
          </cell>
          <cell r="C562" t="str">
            <v>Sale</v>
          </cell>
          <cell r="D562">
            <v>907.88900000000001</v>
          </cell>
          <cell r="E562">
            <v>73575.324999999997</v>
          </cell>
        </row>
        <row r="563">
          <cell r="A563" t="str">
            <v>KCSFSS-1733</v>
          </cell>
          <cell r="B563" t="str">
            <v>Silver</v>
          </cell>
          <cell r="C563" t="str">
            <v>Sale</v>
          </cell>
          <cell r="D563">
            <v>134.102</v>
          </cell>
          <cell r="E563">
            <v>10867.626</v>
          </cell>
        </row>
        <row r="564">
          <cell r="A564" t="str">
            <v>KCSFSS-1734</v>
          </cell>
          <cell r="B564" t="str">
            <v>Silver</v>
          </cell>
          <cell r="C564" t="str">
            <v>Sale</v>
          </cell>
          <cell r="D564">
            <v>170.39400000000001</v>
          </cell>
          <cell r="E564">
            <v>13808.73</v>
          </cell>
        </row>
        <row r="565">
          <cell r="A565" t="str">
            <v>KCSFSS-1735</v>
          </cell>
          <cell r="B565" t="str">
            <v>Silver</v>
          </cell>
          <cell r="C565" t="str">
            <v>Sale</v>
          </cell>
          <cell r="D565">
            <v>43.048999999999999</v>
          </cell>
          <cell r="E565">
            <v>3488.6909999999998</v>
          </cell>
        </row>
        <row r="566">
          <cell r="A566" t="str">
            <v>KCSFSS-1736</v>
          </cell>
          <cell r="B566" t="str">
            <v>Silver</v>
          </cell>
          <cell r="C566" t="str">
            <v>Sale</v>
          </cell>
          <cell r="D566">
            <v>118.31699999999999</v>
          </cell>
          <cell r="E566">
            <v>9588.41</v>
          </cell>
        </row>
        <row r="567">
          <cell r="A567" t="str">
            <v>KCSFSS-1737</v>
          </cell>
          <cell r="B567" t="str">
            <v>Silver</v>
          </cell>
          <cell r="C567" t="str">
            <v>Sale</v>
          </cell>
          <cell r="D567">
            <v>3678.4270000000001</v>
          </cell>
          <cell r="E567">
            <v>298099.72399999999</v>
          </cell>
        </row>
        <row r="568">
          <cell r="A568" t="str">
            <v>KCSFSS-1738</v>
          </cell>
          <cell r="B568" t="str">
            <v>Silver</v>
          </cell>
          <cell r="C568" t="str">
            <v>Sale</v>
          </cell>
          <cell r="D568">
            <v>109.44199999999999</v>
          </cell>
          <cell r="E568">
            <v>8869.18</v>
          </cell>
        </row>
        <row r="569">
          <cell r="A569" t="str">
            <v>KCSFSS-1739</v>
          </cell>
          <cell r="B569" t="str">
            <v>Silver</v>
          </cell>
          <cell r="C569" t="str">
            <v>Sale</v>
          </cell>
          <cell r="D569">
            <v>267.529</v>
          </cell>
          <cell r="E569">
            <v>21680.55</v>
          </cell>
        </row>
        <row r="570">
          <cell r="A570" t="str">
            <v>KCSFSS-1740</v>
          </cell>
          <cell r="B570" t="str">
            <v>Silver</v>
          </cell>
          <cell r="C570" t="str">
            <v>Sale</v>
          </cell>
          <cell r="D570">
            <v>240.66300000000001</v>
          </cell>
          <cell r="E570">
            <v>19503.330000000002</v>
          </cell>
        </row>
        <row r="571">
          <cell r="A571" t="str">
            <v>KCSFSS-1741</v>
          </cell>
          <cell r="B571" t="str">
            <v>Silver</v>
          </cell>
          <cell r="C571" t="str">
            <v>Sale</v>
          </cell>
          <cell r="D571">
            <v>538.274</v>
          </cell>
          <cell r="E571">
            <v>43621.724999999999</v>
          </cell>
        </row>
        <row r="572">
          <cell r="A572" t="str">
            <v>KCSFSS-1742</v>
          </cell>
          <cell r="B572" t="str">
            <v>Silver</v>
          </cell>
          <cell r="C572" t="str">
            <v>Sale</v>
          </cell>
          <cell r="D572">
            <v>343.42500000000001</v>
          </cell>
          <cell r="E572">
            <v>27831.162</v>
          </cell>
        </row>
        <row r="573">
          <cell r="A573" t="str">
            <v>KCSFSS-1743</v>
          </cell>
          <cell r="B573" t="str">
            <v>Silver</v>
          </cell>
          <cell r="C573" t="str">
            <v>Sale</v>
          </cell>
          <cell r="D573">
            <v>405.07499999999999</v>
          </cell>
          <cell r="E573">
            <v>32827.277999999998</v>
          </cell>
        </row>
        <row r="574">
          <cell r="A574" t="str">
            <v>KCSFSS-1744</v>
          </cell>
          <cell r="B574" t="str">
            <v>Silver</v>
          </cell>
          <cell r="C574" t="str">
            <v>Sale</v>
          </cell>
          <cell r="D574">
            <v>646.73900000000003</v>
          </cell>
          <cell r="E574">
            <v>52411.728999999999</v>
          </cell>
        </row>
        <row r="575">
          <cell r="A575" t="str">
            <v>KCSFSS-1745</v>
          </cell>
          <cell r="B575" t="str">
            <v>Silver</v>
          </cell>
          <cell r="C575" t="str">
            <v>Sale</v>
          </cell>
          <cell r="D575">
            <v>2164.221</v>
          </cell>
          <cell r="E575">
            <v>175388.47</v>
          </cell>
        </row>
        <row r="576">
          <cell r="A576" t="str">
            <v>KCSFSS-1746</v>
          </cell>
          <cell r="B576" t="str">
            <v>Silver</v>
          </cell>
          <cell r="C576" t="str">
            <v>Sale</v>
          </cell>
          <cell r="D576">
            <v>20.794</v>
          </cell>
          <cell r="E576">
            <v>1685.146</v>
          </cell>
        </row>
        <row r="577">
          <cell r="A577" t="str">
            <v>KCSFSS-1747</v>
          </cell>
          <cell r="B577" t="str">
            <v>Silver</v>
          </cell>
          <cell r="C577" t="str">
            <v>Sale</v>
          </cell>
          <cell r="D577">
            <v>720.42700000000002</v>
          </cell>
          <cell r="E577">
            <v>58383.404000000002</v>
          </cell>
        </row>
        <row r="578">
          <cell r="A578" t="str">
            <v>KCSFSS-1748</v>
          </cell>
          <cell r="B578" t="str">
            <v>Silver</v>
          </cell>
          <cell r="C578" t="str">
            <v>Sale</v>
          </cell>
          <cell r="D578">
            <v>628.07500000000005</v>
          </cell>
          <cell r="E578">
            <v>50899.197999999997</v>
          </cell>
        </row>
        <row r="579">
          <cell r="A579" t="str">
            <v>KCSFSS-1749</v>
          </cell>
          <cell r="B579" t="str">
            <v>Silver</v>
          </cell>
          <cell r="C579" t="str">
            <v>Sale</v>
          </cell>
          <cell r="D579">
            <v>25.751999999999999</v>
          </cell>
          <cell r="E579">
            <v>2086.942</v>
          </cell>
        </row>
        <row r="580">
          <cell r="A580" t="str">
            <v>KCSFSS-1750</v>
          </cell>
          <cell r="B580" t="str">
            <v>Silver</v>
          </cell>
          <cell r="C580" t="str">
            <v>Sale</v>
          </cell>
          <cell r="D580">
            <v>568.21400000000006</v>
          </cell>
          <cell r="E580">
            <v>46048.063000000002</v>
          </cell>
        </row>
        <row r="581">
          <cell r="A581" t="str">
            <v>KCSFSS-1751</v>
          </cell>
          <cell r="B581" t="str">
            <v>Silver</v>
          </cell>
          <cell r="C581" t="str">
            <v>Sale</v>
          </cell>
          <cell r="D581">
            <v>40.393999999999998</v>
          </cell>
          <cell r="E581">
            <v>3273.53</v>
          </cell>
        </row>
        <row r="582">
          <cell r="A582" t="str">
            <v>KCSFSO-1698</v>
          </cell>
          <cell r="B582" t="str">
            <v>Gold</v>
          </cell>
          <cell r="C582" t="str">
            <v>Sale</v>
          </cell>
          <cell r="D582">
            <v>2.133</v>
          </cell>
          <cell r="E582">
            <v>15244.743</v>
          </cell>
        </row>
        <row r="583">
          <cell r="A583" t="str">
            <v>KCSFSO-1699</v>
          </cell>
          <cell r="B583" t="str">
            <v>Gold</v>
          </cell>
          <cell r="C583" t="str">
            <v>Sale</v>
          </cell>
          <cell r="D583">
            <v>7.6840000000000002</v>
          </cell>
          <cell r="E583">
            <v>54981.402000000002</v>
          </cell>
        </row>
        <row r="584">
          <cell r="A584" t="str">
            <v>KCSFSO-1700</v>
          </cell>
          <cell r="B584" t="str">
            <v>Gold</v>
          </cell>
          <cell r="C584" t="str">
            <v>Sale</v>
          </cell>
          <cell r="D584">
            <v>3.0150000000000001</v>
          </cell>
          <cell r="E584">
            <v>21573.26</v>
          </cell>
        </row>
        <row r="585">
          <cell r="A585" t="str">
            <v>KCSFSO-1701</v>
          </cell>
          <cell r="B585" t="str">
            <v>Gold</v>
          </cell>
          <cell r="C585" t="str">
            <v>Sale</v>
          </cell>
          <cell r="D585">
            <v>0.248</v>
          </cell>
          <cell r="E585">
            <v>1774.549</v>
          </cell>
        </row>
        <row r="586">
          <cell r="A586" t="str">
            <v>KCSFSO-1702</v>
          </cell>
          <cell r="B586" t="str">
            <v>Gold</v>
          </cell>
          <cell r="C586" t="str">
            <v>Sale</v>
          </cell>
          <cell r="D586">
            <v>38.06</v>
          </cell>
          <cell r="E586">
            <v>272336.04599999997</v>
          </cell>
        </row>
        <row r="587">
          <cell r="A587" t="str">
            <v>KCSFSO-1703</v>
          </cell>
          <cell r="B587" t="str">
            <v>Gold</v>
          </cell>
          <cell r="C587" t="str">
            <v>Sale</v>
          </cell>
          <cell r="D587">
            <v>164.52</v>
          </cell>
          <cell r="E587">
            <v>1177212.9890000001</v>
          </cell>
        </row>
        <row r="588">
          <cell r="A588" t="str">
            <v>KCSFSO-1704</v>
          </cell>
          <cell r="B588" t="str">
            <v>Gold</v>
          </cell>
          <cell r="C588" t="str">
            <v>Sale</v>
          </cell>
          <cell r="D588">
            <v>513.39800000000002</v>
          </cell>
          <cell r="E588">
            <v>3673588.585</v>
          </cell>
        </row>
        <row r="589">
          <cell r="A589" t="str">
            <v>KCSFSO-1705</v>
          </cell>
          <cell r="B589" t="str">
            <v>Gold</v>
          </cell>
          <cell r="C589" t="str">
            <v>Sale</v>
          </cell>
          <cell r="D589">
            <v>807.68899999999996</v>
          </cell>
          <cell r="E589">
            <v>5779370.1780000003</v>
          </cell>
        </row>
        <row r="590">
          <cell r="A590" t="str">
            <v>KCSFSO-1706</v>
          </cell>
          <cell r="B590" t="str">
            <v>Gold</v>
          </cell>
          <cell r="C590" t="str">
            <v>Sale</v>
          </cell>
          <cell r="D590">
            <v>495.67500000000001</v>
          </cell>
          <cell r="E590">
            <v>3546777.679</v>
          </cell>
        </row>
        <row r="591">
          <cell r="A591" t="str">
            <v>KCSFSO-1707</v>
          </cell>
          <cell r="B591" t="str">
            <v>Gold</v>
          </cell>
          <cell r="C591" t="str">
            <v>Sale</v>
          </cell>
          <cell r="D591">
            <v>191.95699999999999</v>
          </cell>
          <cell r="E591">
            <v>1373538.716</v>
          </cell>
        </row>
        <row r="592">
          <cell r="A592" t="str">
            <v>KCSFSO-1708</v>
          </cell>
          <cell r="B592" t="str">
            <v>Gold</v>
          </cell>
          <cell r="C592" t="str">
            <v>Sale</v>
          </cell>
          <cell r="D592">
            <v>383.83800000000002</v>
          </cell>
          <cell r="E592">
            <v>2746533.6170000001</v>
          </cell>
        </row>
        <row r="593">
          <cell r="A593" t="str">
            <v>KCSFSO-1709</v>
          </cell>
          <cell r="B593" t="str">
            <v>Gold</v>
          </cell>
          <cell r="C593" t="str">
            <v>Sale</v>
          </cell>
          <cell r="D593">
            <v>709.52200000000005</v>
          </cell>
          <cell r="E593">
            <v>5076942.0999999996</v>
          </cell>
        </row>
        <row r="594">
          <cell r="A594" t="str">
            <v>KCSFSO-1710</v>
          </cell>
          <cell r="B594" t="str">
            <v>Gold</v>
          </cell>
          <cell r="C594" t="str">
            <v>Sale</v>
          </cell>
          <cell r="D594">
            <v>247.13</v>
          </cell>
          <cell r="E594">
            <v>1768326.3589999999</v>
          </cell>
        </row>
        <row r="595">
          <cell r="A595" t="str">
            <v>KCSFSO-1711</v>
          </cell>
          <cell r="B595" t="str">
            <v>Gold</v>
          </cell>
          <cell r="C595" t="str">
            <v>Sale</v>
          </cell>
          <cell r="D595">
            <v>2.5489999999999999</v>
          </cell>
          <cell r="E595">
            <v>18239.241999999998</v>
          </cell>
        </row>
        <row r="596">
          <cell r="A596" t="str">
            <v>KCSFSO-1712</v>
          </cell>
          <cell r="B596" t="str">
            <v>Gold</v>
          </cell>
          <cell r="C596" t="str">
            <v>Sale</v>
          </cell>
          <cell r="D596">
            <v>414.21</v>
          </cell>
          <cell r="E596">
            <v>2963858.9449999998</v>
          </cell>
        </row>
        <row r="597">
          <cell r="A597" t="str">
            <v>KCSFSO-1713</v>
          </cell>
          <cell r="B597" t="str">
            <v>Gold</v>
          </cell>
          <cell r="C597" t="str">
            <v>Sale</v>
          </cell>
          <cell r="D597">
            <v>304.08999999999997</v>
          </cell>
          <cell r="E597">
            <v>2175897.75</v>
          </cell>
        </row>
        <row r="598">
          <cell r="A598" t="str">
            <v>KCSFSO-1714</v>
          </cell>
          <cell r="B598" t="str">
            <v>Gold</v>
          </cell>
          <cell r="C598" t="str">
            <v>Sale</v>
          </cell>
          <cell r="D598">
            <v>361.21100000000001</v>
          </cell>
          <cell r="E598">
            <v>2584627.25</v>
          </cell>
        </row>
        <row r="599">
          <cell r="A599" t="str">
            <v>KCSFSO-1715</v>
          </cell>
          <cell r="B599" t="str">
            <v>Gold</v>
          </cell>
          <cell r="C599" t="str">
            <v>Sale</v>
          </cell>
          <cell r="D599">
            <v>162.90100000000001</v>
          </cell>
          <cell r="E599">
            <v>1165628.331</v>
          </cell>
        </row>
        <row r="600">
          <cell r="A600" t="str">
            <v>KCSFSO-1716</v>
          </cell>
          <cell r="B600" t="str">
            <v>Gold</v>
          </cell>
          <cell r="C600" t="str">
            <v>Sale</v>
          </cell>
          <cell r="D600">
            <v>366.09500000000003</v>
          </cell>
          <cell r="E600">
            <v>2619570.807</v>
          </cell>
        </row>
        <row r="601">
          <cell r="A601" t="str">
            <v>KCSFSO-1718</v>
          </cell>
          <cell r="B601" t="str">
            <v>Gold</v>
          </cell>
          <cell r="C601" t="str">
            <v>Sale</v>
          </cell>
          <cell r="D601">
            <v>0.88300000000000001</v>
          </cell>
          <cell r="E601">
            <v>6318.2619999999997</v>
          </cell>
        </row>
        <row r="602">
          <cell r="A602" t="str">
            <v>KCSFSO-1719</v>
          </cell>
          <cell r="B602" t="str">
            <v>Gold</v>
          </cell>
          <cell r="C602" t="str">
            <v>Sale</v>
          </cell>
          <cell r="D602">
            <v>890.47199999999998</v>
          </cell>
          <cell r="E602">
            <v>6371727.8720000004</v>
          </cell>
        </row>
        <row r="603">
          <cell r="A603" t="str">
            <v>KCSFPG-426</v>
          </cell>
          <cell r="B603" t="str">
            <v>Gold</v>
          </cell>
          <cell r="C603" t="str">
            <v>Purchase</v>
          </cell>
          <cell r="D603">
            <v>5.016</v>
          </cell>
          <cell r="E603">
            <v>36165.360000000001</v>
          </cell>
        </row>
        <row r="604">
          <cell r="A604" t="str">
            <v>KCSFPG-427</v>
          </cell>
          <cell r="B604" t="str">
            <v>Gold</v>
          </cell>
          <cell r="C604" t="str">
            <v>Purchase</v>
          </cell>
          <cell r="D604">
            <v>5.7359999999999998</v>
          </cell>
          <cell r="E604">
            <v>41356.559999999998</v>
          </cell>
        </row>
        <row r="605">
          <cell r="A605" t="str">
            <v>KCSFPS-337</v>
          </cell>
          <cell r="B605" t="str">
            <v>Silver</v>
          </cell>
          <cell r="C605" t="str">
            <v>Purchase</v>
          </cell>
          <cell r="D605">
            <v>589.50199999999995</v>
          </cell>
          <cell r="E605">
            <v>48516.014999999999</v>
          </cell>
        </row>
        <row r="606">
          <cell r="A606" t="str">
            <v>KCSFPD-138</v>
          </cell>
          <cell r="B606" t="str">
            <v>Diamond</v>
          </cell>
          <cell r="C606" t="str">
            <v>Purchase</v>
          </cell>
          <cell r="D606">
            <v>85.08</v>
          </cell>
          <cell r="E606">
            <v>611725.19999999995</v>
          </cell>
        </row>
        <row r="607">
          <cell r="A607" t="str">
            <v>KCSRBC-1188</v>
          </cell>
          <cell r="B607" t="str">
            <v>Gold</v>
          </cell>
          <cell r="C607" t="str">
            <v>Purchase</v>
          </cell>
          <cell r="D607">
            <v>275.03300000000002</v>
          </cell>
          <cell r="E607">
            <v>1951936.7039999999</v>
          </cell>
        </row>
        <row r="608">
          <cell r="A608" t="str">
            <v>KCSRBC-1193</v>
          </cell>
          <cell r="B608" t="str">
            <v>Gold</v>
          </cell>
          <cell r="C608" t="str">
            <v>Purchase</v>
          </cell>
          <cell r="D608">
            <v>1321.9949999999999</v>
          </cell>
          <cell r="E608">
            <v>9382330.7149999999</v>
          </cell>
        </row>
        <row r="609">
          <cell r="A609" t="str">
            <v>KCSRL-18</v>
          </cell>
          <cell r="B609" t="str">
            <v>Gold</v>
          </cell>
          <cell r="C609" t="str">
            <v>Purchase</v>
          </cell>
          <cell r="D609">
            <v>13947.188</v>
          </cell>
          <cell r="E609">
            <v>99513186.379999995</v>
          </cell>
        </row>
        <row r="610">
          <cell r="A610" t="str">
            <v>KCSRBC-1214</v>
          </cell>
          <cell r="B610" t="str">
            <v>Gold</v>
          </cell>
          <cell r="C610" t="str">
            <v>Purchase</v>
          </cell>
          <cell r="D610">
            <v>1748.136</v>
          </cell>
          <cell r="E610">
            <v>12406696.005999999</v>
          </cell>
        </row>
        <row r="611">
          <cell r="A611" t="str">
            <v>KCSRBC-1289</v>
          </cell>
          <cell r="B611" t="str">
            <v>Gold</v>
          </cell>
          <cell r="C611" t="str">
            <v>Purchase</v>
          </cell>
          <cell r="D611">
            <v>1191.5450000000001</v>
          </cell>
          <cell r="E611">
            <v>8456514.0199999996</v>
          </cell>
        </row>
        <row r="612">
          <cell r="A612" t="str">
            <v>KCSRL-19</v>
          </cell>
          <cell r="B612" t="str">
            <v>Gold</v>
          </cell>
          <cell r="C612" t="str">
            <v>Purchase</v>
          </cell>
          <cell r="D612">
            <v>16113.66</v>
          </cell>
          <cell r="E612">
            <v>115212669</v>
          </cell>
        </row>
      </sheetData>
      <sheetData sheetId="1"/>
      <sheetData sheetId="2">
        <row r="2">
          <cell r="G2">
            <v>310453000</v>
          </cell>
        </row>
        <row r="5">
          <cell r="G5" t="str">
            <v xml:space="preserve">Credit Amount </v>
          </cell>
        </row>
        <row r="6">
          <cell r="A6" t="str">
            <v>KCSFRG-88</v>
          </cell>
          <cell r="G6">
            <v>10687500</v>
          </cell>
        </row>
        <row r="7">
          <cell r="A7" t="str">
            <v>KCSFRG-86</v>
          </cell>
          <cell r="G7">
            <v>71250000</v>
          </cell>
        </row>
        <row r="8">
          <cell r="A8" t="str">
            <v>KCSFRG-89</v>
          </cell>
          <cell r="G8">
            <v>35600000</v>
          </cell>
        </row>
        <row r="9">
          <cell r="A9" t="str">
            <v>KCSFRG-93</v>
          </cell>
          <cell r="G9">
            <v>10687500</v>
          </cell>
        </row>
        <row r="10">
          <cell r="A10" t="str">
            <v>KCSFRG-90</v>
          </cell>
          <cell r="G10">
            <v>70700000</v>
          </cell>
        </row>
        <row r="11">
          <cell r="A11" t="str">
            <v>KCSFRG-95</v>
          </cell>
          <cell r="G11">
            <v>71150000</v>
          </cell>
        </row>
        <row r="12">
          <cell r="A12" t="str">
            <v>KCSFRS-43</v>
          </cell>
          <cell r="G12">
            <v>4878000</v>
          </cell>
        </row>
        <row r="13">
          <cell r="A13" t="str">
            <v>KCSFRG-96</v>
          </cell>
          <cell r="G13">
            <v>35500000</v>
          </cell>
        </row>
      </sheetData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nsactionDetailsOfFranchisee"/>
      <sheetName val="TransactionDetailsOfFranchiseeF"/>
      <sheetName val="FranchiseePendingOrder"/>
    </sheetNames>
    <sheetDataSet>
      <sheetData sheetId="0"/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nsactionDetailsOfFranchisee"/>
      <sheetName val="TransactionDetailsOfFranchiseeF"/>
      <sheetName val="FranchiseePendingOrder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outlinePr summaryBelow="0"/>
  </sheetPr>
  <dimension ref="A1:R821"/>
  <sheetViews>
    <sheetView tabSelected="1" workbookViewId="0">
      <pane ySplit="9" topLeftCell="A10" activePane="bottomLeft" state="frozen"/>
      <selection pane="bottomLeft" activeCell="F830" sqref="F830"/>
    </sheetView>
  </sheetViews>
  <sheetFormatPr defaultColWidth="9" defaultRowHeight="14.4"/>
  <cols>
    <col min="1" max="1" width="11.5546875" style="21" customWidth="1"/>
    <col min="2" max="2" width="10" style="21" customWidth="1"/>
    <col min="3" max="3" width="8.6640625" style="21" customWidth="1"/>
    <col min="4" max="4" width="13.33203125" style="21" customWidth="1"/>
    <col min="5" max="5" width="8.33203125" style="21" customWidth="1"/>
    <col min="6" max="6" width="16.109375" style="21" customWidth="1"/>
    <col min="7" max="7" width="10.6640625" style="21" customWidth="1"/>
    <col min="8" max="9" width="10" style="21" customWidth="1"/>
    <col min="10" max="10" width="8.88671875" style="21" customWidth="1"/>
    <col min="11" max="11" width="13.33203125" style="21" customWidth="1"/>
    <col min="12" max="12" width="10" style="21" customWidth="1"/>
    <col min="13" max="13" width="8.5546875" style="21" customWidth="1"/>
    <col min="14" max="14" width="13.33203125" style="21" customWidth="1"/>
    <col min="15" max="15" width="7" style="3" customWidth="1"/>
    <col min="16" max="17" width="9" style="3"/>
    <col min="18" max="18" width="17.44140625" style="3" customWidth="1"/>
    <col min="19" max="16384" width="9" style="3"/>
  </cols>
  <sheetData>
    <row r="1" spans="1:18" ht="25.0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8" ht="19.8" customHeight="1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spans="1:18" ht="18" customHeight="1">
      <c r="A3" s="4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spans="1:18" ht="19.8" customHeight="1">
      <c r="A4" s="6" t="s">
        <v>3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</row>
    <row r="5" spans="1:18" ht="16.95" customHeight="1">
      <c r="A5" s="8" t="s">
        <v>4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</row>
    <row r="6" spans="1:18" ht="16.95" customHeight="1">
      <c r="A6" s="8" t="s">
        <v>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8" ht="15" customHeight="1">
      <c r="A7" s="10" t="s">
        <v>6</v>
      </c>
      <c r="B7" s="11" t="s">
        <v>7</v>
      </c>
      <c r="C7" s="12"/>
      <c r="D7" s="13"/>
      <c r="E7" s="11" t="s">
        <v>8</v>
      </c>
      <c r="F7" s="12"/>
      <c r="G7" s="12" t="s">
        <v>9</v>
      </c>
      <c r="H7" s="12" t="s">
        <v>9</v>
      </c>
      <c r="I7" s="12" t="s">
        <v>9</v>
      </c>
      <c r="J7" s="12" t="s">
        <v>9</v>
      </c>
      <c r="K7" s="12" t="s">
        <v>9</v>
      </c>
      <c r="L7" s="11" t="s">
        <v>10</v>
      </c>
      <c r="M7" s="12"/>
      <c r="N7" s="12"/>
      <c r="O7" s="14" t="s">
        <v>9</v>
      </c>
    </row>
    <row r="8" spans="1:18" ht="15" customHeight="1">
      <c r="A8" s="10"/>
      <c r="B8" s="15"/>
      <c r="C8" s="16"/>
      <c r="D8" s="17"/>
      <c r="E8" s="15"/>
      <c r="F8" s="16"/>
      <c r="G8" s="16"/>
      <c r="H8" s="16"/>
      <c r="I8" s="18">
        <f>SUMIFS(I:I,F:F,"Franchisee Rate Adjustment")</f>
        <v>50745</v>
      </c>
      <c r="J8" s="16"/>
      <c r="K8" s="16">
        <f>SUBTOTAL(9,K9:K1048576)</f>
        <v>11737317.609999999</v>
      </c>
      <c r="L8" s="15"/>
      <c r="M8" s="16"/>
      <c r="N8" s="16"/>
      <c r="O8" s="14"/>
    </row>
    <row r="9" spans="1:18" ht="15" customHeight="1">
      <c r="A9" s="15" t="s">
        <v>6</v>
      </c>
      <c r="B9" s="15" t="s">
        <v>11</v>
      </c>
      <c r="C9" s="15" t="s">
        <v>12</v>
      </c>
      <c r="D9" s="15" t="s">
        <v>13</v>
      </c>
      <c r="E9" s="15" t="s">
        <v>14</v>
      </c>
      <c r="F9" s="15" t="s">
        <v>15</v>
      </c>
      <c r="G9" s="15" t="s">
        <v>16</v>
      </c>
      <c r="H9" s="15" t="s">
        <v>17</v>
      </c>
      <c r="I9" s="15" t="s">
        <v>11</v>
      </c>
      <c r="J9" s="15" t="s">
        <v>12</v>
      </c>
      <c r="K9" s="15" t="s">
        <v>13</v>
      </c>
      <c r="L9" s="15" t="s">
        <v>11</v>
      </c>
      <c r="M9" s="15" t="s">
        <v>12</v>
      </c>
      <c r="N9" s="15" t="s">
        <v>13</v>
      </c>
      <c r="O9" s="14" t="s">
        <v>9</v>
      </c>
    </row>
    <row r="10" spans="1:18" ht="15" hidden="1" customHeight="1">
      <c r="A10" s="19" t="s">
        <v>18</v>
      </c>
      <c r="B10" s="19">
        <v>8731.76</v>
      </c>
      <c r="C10" s="20">
        <v>7174.88</v>
      </c>
      <c r="D10" s="19">
        <v>62649290.390000001</v>
      </c>
      <c r="E10" s="19" t="s">
        <v>19</v>
      </c>
      <c r="F10" s="19" t="s">
        <v>20</v>
      </c>
      <c r="G10" s="19" t="s">
        <v>21</v>
      </c>
      <c r="H10" s="20">
        <v>-1.19</v>
      </c>
      <c r="I10" s="20">
        <v>-1.1000000000000001</v>
      </c>
      <c r="J10" s="20">
        <v>7174.88</v>
      </c>
      <c r="K10" s="20">
        <v>7892.37</v>
      </c>
      <c r="L10" s="20">
        <v>8730.66</v>
      </c>
      <c r="M10" s="19">
        <v>7174.88</v>
      </c>
      <c r="N10" s="19">
        <v>62641398.020000003</v>
      </c>
      <c r="O10" s="14" t="s">
        <v>9</v>
      </c>
      <c r="P10" s="21">
        <f>IF(F10="Franchisee Rate Adjustment","",VLOOKUP(G10,[1]FINAL!A:D,4,FALSE))</f>
        <v>1.1000000000000001</v>
      </c>
      <c r="Q10" s="21">
        <f>IF(F10="Franchisee Rate Adjustment",SUMIF('[1]Fran Bank Payment'!A:A,G10,'[1]Fran Bank Payment'!G:G),VLOOKUP(G10,[1]FINAL!A:E,5,FALSE))</f>
        <v>7892.3680000000004</v>
      </c>
      <c r="R10" s="21">
        <f t="shared" ref="R10:R73" si="0">ROUND(K10-Q10,3)</f>
        <v>2E-3</v>
      </c>
    </row>
    <row r="11" spans="1:18" ht="15" hidden="1" customHeight="1">
      <c r="A11" s="19" t="s">
        <v>18</v>
      </c>
      <c r="B11" s="19">
        <v>8730.66</v>
      </c>
      <c r="C11" s="20">
        <v>7174.88</v>
      </c>
      <c r="D11" s="19">
        <v>62641398.020000003</v>
      </c>
      <c r="E11" s="19" t="s">
        <v>19</v>
      </c>
      <c r="F11" s="19" t="s">
        <v>20</v>
      </c>
      <c r="G11" s="19" t="s">
        <v>22</v>
      </c>
      <c r="H11" s="20">
        <v>-3.43</v>
      </c>
      <c r="I11" s="20">
        <v>-3.1560000000000001</v>
      </c>
      <c r="J11" s="20">
        <v>7174.88</v>
      </c>
      <c r="K11" s="20">
        <v>22643.919999999998</v>
      </c>
      <c r="L11" s="20">
        <v>8727.5040000000008</v>
      </c>
      <c r="M11" s="19">
        <v>7174.88</v>
      </c>
      <c r="N11" s="19">
        <v>62618754.100000001</v>
      </c>
      <c r="O11" s="14" t="s">
        <v>9</v>
      </c>
      <c r="P11" s="21">
        <f>IF(F11="Franchisee Rate Adjustment","",VLOOKUP(G11,[1]FINAL!A:D,4,FALSE))</f>
        <v>3.1560000000000001</v>
      </c>
      <c r="Q11" s="21">
        <f>IF(F11="Franchisee Rate Adjustment",SUMIF('[1]Fran Bank Payment'!A:A,G11,'[1]Fran Bank Payment'!G:G),VLOOKUP(G11,[1]FINAL!A:E,5,FALSE))</f>
        <v>22643.920999999998</v>
      </c>
      <c r="R11" s="21">
        <f t="shared" si="0"/>
        <v>-1E-3</v>
      </c>
    </row>
    <row r="12" spans="1:18" ht="15" hidden="1" customHeight="1">
      <c r="A12" s="19" t="s">
        <v>18</v>
      </c>
      <c r="B12" s="19">
        <v>8727.5040000000008</v>
      </c>
      <c r="C12" s="20">
        <v>7174.88</v>
      </c>
      <c r="D12" s="19">
        <v>62618754.100000001</v>
      </c>
      <c r="E12" s="19" t="s">
        <v>19</v>
      </c>
      <c r="F12" s="19" t="s">
        <v>20</v>
      </c>
      <c r="G12" s="19" t="s">
        <v>23</v>
      </c>
      <c r="H12" s="20">
        <v>-78.569999999999993</v>
      </c>
      <c r="I12" s="20">
        <v>-72.284999999999997</v>
      </c>
      <c r="J12" s="20">
        <v>7174.88</v>
      </c>
      <c r="K12" s="20">
        <v>518636.2</v>
      </c>
      <c r="L12" s="20">
        <v>8655.2189999999991</v>
      </c>
      <c r="M12" s="19">
        <v>7174.88</v>
      </c>
      <c r="N12" s="19">
        <v>62100117.899999999</v>
      </c>
      <c r="O12" s="14" t="s">
        <v>9</v>
      </c>
      <c r="P12" s="21">
        <f>IF(F12="Franchisee Rate Adjustment","",VLOOKUP(G12,[1]FINAL!A:D,4,FALSE))</f>
        <v>72.284999999999997</v>
      </c>
      <c r="Q12" s="21">
        <f>IF(F12="Franchisee Rate Adjustment",SUMIF('[1]Fran Bank Payment'!A:A,G12,'[1]Fran Bank Payment'!G:G),VLOOKUP(G12,[1]FINAL!A:E,5,FALSE))</f>
        <v>518636.201</v>
      </c>
      <c r="R12" s="21">
        <f t="shared" si="0"/>
        <v>-1E-3</v>
      </c>
    </row>
    <row r="13" spans="1:18" ht="15" hidden="1" customHeight="1">
      <c r="A13" s="19" t="s">
        <v>18</v>
      </c>
      <c r="B13" s="19">
        <v>8655.2189999999991</v>
      </c>
      <c r="C13" s="20">
        <v>7174.88</v>
      </c>
      <c r="D13" s="19">
        <v>62100117.899999999</v>
      </c>
      <c r="E13" s="19" t="s">
        <v>19</v>
      </c>
      <c r="F13" s="19" t="s">
        <v>20</v>
      </c>
      <c r="G13" s="19" t="s">
        <v>24</v>
      </c>
      <c r="H13" s="20">
        <v>-22.606000000000002</v>
      </c>
      <c r="I13" s="20">
        <v>-13.186</v>
      </c>
      <c r="J13" s="20">
        <v>7174.88</v>
      </c>
      <c r="K13" s="20">
        <v>94607.97</v>
      </c>
      <c r="L13" s="20">
        <v>8642.0329999999994</v>
      </c>
      <c r="M13" s="19">
        <v>7174.88</v>
      </c>
      <c r="N13" s="19">
        <v>62005509.93</v>
      </c>
      <c r="O13" s="14" t="s">
        <v>9</v>
      </c>
      <c r="P13" s="21">
        <f>IF(F13="Franchisee Rate Adjustment","",VLOOKUP(G13,[1]FINAL!A:D,4,FALSE))</f>
        <v>13.186</v>
      </c>
      <c r="Q13" s="21">
        <f>IF(F13="Franchisee Rate Adjustment",SUMIF('[1]Fran Bank Payment'!A:A,G13,'[1]Fran Bank Payment'!G:G),VLOOKUP(G13,[1]FINAL!A:E,5,FALSE))</f>
        <v>94607.967999999993</v>
      </c>
      <c r="R13" s="21">
        <f t="shared" si="0"/>
        <v>2E-3</v>
      </c>
    </row>
    <row r="14" spans="1:18" ht="15" hidden="1" customHeight="1">
      <c r="A14" s="19" t="s">
        <v>18</v>
      </c>
      <c r="B14" s="19">
        <v>8642.0329999999994</v>
      </c>
      <c r="C14" s="20">
        <v>7174.88</v>
      </c>
      <c r="D14" s="19">
        <v>62005509.93</v>
      </c>
      <c r="E14" s="19" t="s">
        <v>19</v>
      </c>
      <c r="F14" s="19" t="s">
        <v>20</v>
      </c>
      <c r="G14" s="19" t="s">
        <v>25</v>
      </c>
      <c r="H14" s="20">
        <v>-0.12</v>
      </c>
      <c r="I14" s="20">
        <v>-0.11</v>
      </c>
      <c r="J14" s="20">
        <v>7174.88</v>
      </c>
      <c r="K14" s="20">
        <v>789.24</v>
      </c>
      <c r="L14" s="20">
        <v>8641.9230000000007</v>
      </c>
      <c r="M14" s="19">
        <v>7174.88</v>
      </c>
      <c r="N14" s="19">
        <v>62004720.689999998</v>
      </c>
      <c r="O14" s="14" t="s">
        <v>9</v>
      </c>
      <c r="P14" s="21">
        <f>IF(F14="Franchisee Rate Adjustment","",VLOOKUP(G14,[1]FINAL!A:D,4,FALSE))</f>
        <v>0.11</v>
      </c>
      <c r="Q14" s="21">
        <f>IF(F14="Franchisee Rate Adjustment",SUMIF('[1]Fran Bank Payment'!A:A,G14,'[1]Fran Bank Payment'!G:G),VLOOKUP(G14,[1]FINAL!A:E,5,FALSE))</f>
        <v>789.23699999999997</v>
      </c>
      <c r="R14" s="21">
        <f t="shared" si="0"/>
        <v>3.0000000000000001E-3</v>
      </c>
    </row>
    <row r="15" spans="1:18" ht="15" hidden="1" customHeight="1">
      <c r="A15" s="19" t="s">
        <v>18</v>
      </c>
      <c r="B15" s="19">
        <v>8641.9230000000007</v>
      </c>
      <c r="C15" s="20">
        <v>7174.88</v>
      </c>
      <c r="D15" s="19">
        <v>62004720.689999998</v>
      </c>
      <c r="E15" s="19" t="s">
        <v>19</v>
      </c>
      <c r="F15" s="19" t="s">
        <v>20</v>
      </c>
      <c r="G15" s="19" t="s">
        <v>26</v>
      </c>
      <c r="H15" s="20">
        <v>-132.77000000000001</v>
      </c>
      <c r="I15" s="20">
        <v>-124.16200000000001</v>
      </c>
      <c r="J15" s="20">
        <v>7174.88</v>
      </c>
      <c r="K15" s="20">
        <v>890847.45</v>
      </c>
      <c r="L15" s="20">
        <v>8517.7610000000004</v>
      </c>
      <c r="M15" s="19">
        <v>7174.88</v>
      </c>
      <c r="N15" s="19">
        <v>61113873.240000002</v>
      </c>
      <c r="O15" s="14" t="s">
        <v>9</v>
      </c>
      <c r="P15" s="21">
        <f>IF(F15="Franchisee Rate Adjustment","",VLOOKUP(G15,[1]FINAL!A:D,4,FALSE))</f>
        <v>124.16200000000001</v>
      </c>
      <c r="Q15" s="21">
        <f>IF(F15="Franchisee Rate Adjustment",SUMIF('[1]Fran Bank Payment'!A:A,G15,'[1]Fran Bank Payment'!G:G),VLOOKUP(G15,[1]FINAL!A:E,5,FALSE))</f>
        <v>890847.451</v>
      </c>
      <c r="R15" s="21">
        <f t="shared" si="0"/>
        <v>-1E-3</v>
      </c>
    </row>
    <row r="16" spans="1:18" ht="15" hidden="1" customHeight="1">
      <c r="A16" s="19" t="s">
        <v>27</v>
      </c>
      <c r="B16" s="19">
        <v>8517.7610000000004</v>
      </c>
      <c r="C16" s="20">
        <v>7174.88</v>
      </c>
      <c r="D16" s="19">
        <v>61113873.240000002</v>
      </c>
      <c r="E16" s="19" t="s">
        <v>19</v>
      </c>
      <c r="F16" s="19" t="s">
        <v>20</v>
      </c>
      <c r="G16" s="19" t="s">
        <v>28</v>
      </c>
      <c r="H16" s="20">
        <v>-18.440000000000001</v>
      </c>
      <c r="I16" s="20">
        <v>-16.965</v>
      </c>
      <c r="J16" s="20">
        <v>7174.88</v>
      </c>
      <c r="K16" s="20">
        <v>121721.84</v>
      </c>
      <c r="L16" s="20">
        <v>8500.7960000000003</v>
      </c>
      <c r="M16" s="19">
        <v>7174.88</v>
      </c>
      <c r="N16" s="19">
        <v>60992151.399999999</v>
      </c>
      <c r="O16" s="14" t="s">
        <v>9</v>
      </c>
      <c r="P16" s="21">
        <f>IF(F16="Franchisee Rate Adjustment","",VLOOKUP(G16,[1]FINAL!A:D,4,FALSE))</f>
        <v>16.965</v>
      </c>
      <c r="Q16" s="21">
        <f>IF(F16="Franchisee Rate Adjustment",SUMIF('[1]Fran Bank Payment'!A:A,G16,'[1]Fran Bank Payment'!G:G),VLOOKUP(G16,[1]FINAL!A:E,5,FALSE))</f>
        <v>121721.83900000001</v>
      </c>
      <c r="R16" s="21">
        <f t="shared" si="0"/>
        <v>1E-3</v>
      </c>
    </row>
    <row r="17" spans="1:18" ht="15" hidden="1" customHeight="1">
      <c r="A17" s="19" t="s">
        <v>27</v>
      </c>
      <c r="B17" s="19">
        <v>8500.7960000000003</v>
      </c>
      <c r="C17" s="20">
        <v>7174.88</v>
      </c>
      <c r="D17" s="19">
        <v>60992151.399999999</v>
      </c>
      <c r="E17" s="19" t="s">
        <v>19</v>
      </c>
      <c r="F17" s="19" t="s">
        <v>20</v>
      </c>
      <c r="G17" s="19" t="s">
        <v>29</v>
      </c>
      <c r="H17" s="20">
        <v>-3.43</v>
      </c>
      <c r="I17" s="20">
        <v>-3.1560000000000001</v>
      </c>
      <c r="J17" s="20">
        <v>7174.88</v>
      </c>
      <c r="K17" s="20">
        <v>22643.919999999998</v>
      </c>
      <c r="L17" s="20">
        <v>8497.64</v>
      </c>
      <c r="M17" s="19">
        <v>7174.88</v>
      </c>
      <c r="N17" s="19">
        <v>60969507.479999997</v>
      </c>
      <c r="O17" s="14" t="s">
        <v>9</v>
      </c>
      <c r="P17" s="21">
        <f>IF(F17="Franchisee Rate Adjustment","",VLOOKUP(G17,[1]FINAL!A:D,4,FALSE))</f>
        <v>3.1560000000000001</v>
      </c>
      <c r="Q17" s="21">
        <f>IF(F17="Franchisee Rate Adjustment",SUMIF('[1]Fran Bank Payment'!A:A,G17,'[1]Fran Bank Payment'!G:G),VLOOKUP(G17,[1]FINAL!A:E,5,FALSE))</f>
        <v>22643.920999999998</v>
      </c>
      <c r="R17" s="21">
        <f t="shared" si="0"/>
        <v>-1E-3</v>
      </c>
    </row>
    <row r="18" spans="1:18" ht="15" hidden="1" customHeight="1">
      <c r="A18" s="19" t="s">
        <v>27</v>
      </c>
      <c r="B18" s="19">
        <v>8497.64</v>
      </c>
      <c r="C18" s="20">
        <v>7174.88</v>
      </c>
      <c r="D18" s="19">
        <v>60969507.479999997</v>
      </c>
      <c r="E18" s="19" t="s">
        <v>19</v>
      </c>
      <c r="F18" s="19" t="s">
        <v>20</v>
      </c>
      <c r="G18" s="19" t="s">
        <v>30</v>
      </c>
      <c r="H18" s="20">
        <v>-15.608000000000001</v>
      </c>
      <c r="I18" s="20">
        <v>-11.706</v>
      </c>
      <c r="J18" s="20">
        <v>7174.88</v>
      </c>
      <c r="K18" s="20">
        <v>83989.15</v>
      </c>
      <c r="L18" s="20">
        <v>8485.9339999999993</v>
      </c>
      <c r="M18" s="19">
        <v>7174.88</v>
      </c>
      <c r="N18" s="19">
        <v>60885518.329999998</v>
      </c>
      <c r="O18" s="14" t="s">
        <v>9</v>
      </c>
      <c r="P18" s="21">
        <f>IF(F18="Franchisee Rate Adjustment","",VLOOKUP(G18,[1]FINAL!A:D,4,FALSE))</f>
        <v>11.706</v>
      </c>
      <c r="Q18" s="21">
        <f>IF(F18="Franchisee Rate Adjustment",SUMIF('[1]Fran Bank Payment'!A:A,G18,'[1]Fran Bank Payment'!G:G),VLOOKUP(G18,[1]FINAL!A:E,5,FALSE))</f>
        <v>83989.145000000004</v>
      </c>
      <c r="R18" s="21">
        <f t="shared" si="0"/>
        <v>5.0000000000000001E-3</v>
      </c>
    </row>
    <row r="19" spans="1:18" ht="15" hidden="1" customHeight="1">
      <c r="A19" s="19" t="s">
        <v>27</v>
      </c>
      <c r="B19" s="19">
        <v>8485.9339999999993</v>
      </c>
      <c r="C19" s="20">
        <v>7174.88</v>
      </c>
      <c r="D19" s="19">
        <v>60885518.329999998</v>
      </c>
      <c r="E19" s="19" t="s">
        <v>19</v>
      </c>
      <c r="F19" s="19" t="s">
        <v>20</v>
      </c>
      <c r="G19" s="19" t="s">
        <v>31</v>
      </c>
      <c r="H19" s="20">
        <v>-943.30899999999997</v>
      </c>
      <c r="I19" s="20">
        <v>-876.80799999999999</v>
      </c>
      <c r="J19" s="20">
        <v>7174.88</v>
      </c>
      <c r="K19" s="20">
        <v>6290992.1799999997</v>
      </c>
      <c r="L19" s="20">
        <v>7609.1260000000002</v>
      </c>
      <c r="M19" s="19">
        <v>7174.87</v>
      </c>
      <c r="N19" s="19">
        <v>54594526.149999999</v>
      </c>
      <c r="O19" s="14" t="s">
        <v>9</v>
      </c>
      <c r="P19" s="21">
        <f>IF(F19="Franchisee Rate Adjustment","",VLOOKUP(G19,[1]FINAL!A:D,4,FALSE))</f>
        <v>876.80799999999999</v>
      </c>
      <c r="Q19" s="21">
        <f>IF(F19="Franchisee Rate Adjustment",SUMIF('[1]Fran Bank Payment'!A:A,G19,'[1]Fran Bank Payment'!G:G),VLOOKUP(G19,[1]FINAL!A:E,5,FALSE))</f>
        <v>6290992.1830000002</v>
      </c>
      <c r="R19" s="21">
        <f t="shared" si="0"/>
        <v>-3.0000000000000001E-3</v>
      </c>
    </row>
    <row r="20" spans="1:18" ht="15" hidden="1" customHeight="1">
      <c r="A20" s="19" t="s">
        <v>27</v>
      </c>
      <c r="B20" s="19">
        <v>7609.1260000000002</v>
      </c>
      <c r="C20" s="20">
        <v>7174.87</v>
      </c>
      <c r="D20" s="19">
        <v>54594526.149999999</v>
      </c>
      <c r="E20" s="19" t="s">
        <v>19</v>
      </c>
      <c r="F20" s="19" t="s">
        <v>20</v>
      </c>
      <c r="G20" s="19" t="s">
        <v>32</v>
      </c>
      <c r="H20" s="20">
        <v>-1729.181</v>
      </c>
      <c r="I20" s="20">
        <v>-1610.07</v>
      </c>
      <c r="J20" s="20">
        <v>7174.87</v>
      </c>
      <c r="K20" s="20">
        <v>11552042.949999999</v>
      </c>
      <c r="L20" s="20">
        <v>5999.0559999999996</v>
      </c>
      <c r="M20" s="19">
        <v>7174.88</v>
      </c>
      <c r="N20" s="19">
        <v>43042483.200000003</v>
      </c>
      <c r="O20" s="14" t="s">
        <v>9</v>
      </c>
      <c r="P20" s="21">
        <f>IF(F20="Franchisee Rate Adjustment","",VLOOKUP(G20,[1]FINAL!A:D,4,FALSE))</f>
        <v>1610.07</v>
      </c>
      <c r="Q20" s="21">
        <f>IF(F20="Franchisee Rate Adjustment",SUMIF('[1]Fran Bank Payment'!A:A,G20,'[1]Fran Bank Payment'!G:G),VLOOKUP(G20,[1]FINAL!A:E,5,FALSE))</f>
        <v>11552042.941</v>
      </c>
      <c r="R20" s="21">
        <f t="shared" si="0"/>
        <v>8.9999999999999993E-3</v>
      </c>
    </row>
    <row r="21" spans="1:18" ht="15" hidden="1" customHeight="1">
      <c r="A21" s="19" t="s">
        <v>27</v>
      </c>
      <c r="B21" s="19">
        <v>5999.0559999999996</v>
      </c>
      <c r="C21" s="20">
        <v>7174.88</v>
      </c>
      <c r="D21" s="19">
        <v>43042483.200000003</v>
      </c>
      <c r="E21" s="19" t="s">
        <v>19</v>
      </c>
      <c r="F21" s="19" t="s">
        <v>20</v>
      </c>
      <c r="G21" s="19" t="s">
        <v>33</v>
      </c>
      <c r="H21" s="20">
        <v>-15.32</v>
      </c>
      <c r="I21" s="20">
        <v>-14.093999999999999</v>
      </c>
      <c r="J21" s="20">
        <v>7174.88</v>
      </c>
      <c r="K21" s="20">
        <v>101122.76</v>
      </c>
      <c r="L21" s="20">
        <v>5984.9620000000004</v>
      </c>
      <c r="M21" s="19">
        <v>7174.88</v>
      </c>
      <c r="N21" s="19">
        <v>42941360.439999998</v>
      </c>
      <c r="O21" s="14" t="s">
        <v>9</v>
      </c>
      <c r="P21" s="21">
        <f>IF(F21="Franchisee Rate Adjustment","",VLOOKUP(G21,[1]FINAL!A:D,4,FALSE))</f>
        <v>14.093999999999999</v>
      </c>
      <c r="Q21" s="21">
        <f>IF(F21="Franchisee Rate Adjustment",SUMIF('[1]Fran Bank Payment'!A:A,G21,'[1]Fran Bank Payment'!G:G),VLOOKUP(G21,[1]FINAL!A:E,5,FALSE))</f>
        <v>101122.75900000001</v>
      </c>
      <c r="R21" s="21">
        <f t="shared" si="0"/>
        <v>1E-3</v>
      </c>
    </row>
    <row r="22" spans="1:18" ht="15" hidden="1" customHeight="1">
      <c r="A22" s="19" t="s">
        <v>27</v>
      </c>
      <c r="B22" s="19">
        <v>5984.9620000000004</v>
      </c>
      <c r="C22" s="20">
        <v>7174.88</v>
      </c>
      <c r="D22" s="19">
        <v>42941360.439999998</v>
      </c>
      <c r="E22" s="19" t="s">
        <v>19</v>
      </c>
      <c r="F22" s="19" t="s">
        <v>20</v>
      </c>
      <c r="G22" s="19" t="s">
        <v>34</v>
      </c>
      <c r="H22" s="20">
        <v>-13.1</v>
      </c>
      <c r="I22" s="20">
        <v>-12.052</v>
      </c>
      <c r="J22" s="20">
        <v>7174.88</v>
      </c>
      <c r="K22" s="20">
        <v>86471.65</v>
      </c>
      <c r="L22" s="20">
        <v>5972.91</v>
      </c>
      <c r="M22" s="19">
        <v>7174.88</v>
      </c>
      <c r="N22" s="19">
        <v>42854888.789999999</v>
      </c>
      <c r="O22" s="14" t="s">
        <v>9</v>
      </c>
      <c r="P22" s="21">
        <f>IF(F22="Franchisee Rate Adjustment","",VLOOKUP(G22,[1]FINAL!A:D,4,FALSE))</f>
        <v>12.052</v>
      </c>
      <c r="Q22" s="21">
        <f>IF(F22="Franchisee Rate Adjustment",SUMIF('[1]Fran Bank Payment'!A:A,G22,'[1]Fran Bank Payment'!G:G),VLOOKUP(G22,[1]FINAL!A:E,5,FALSE))</f>
        <v>86471.653999999995</v>
      </c>
      <c r="R22" s="21">
        <f t="shared" si="0"/>
        <v>-4.0000000000000001E-3</v>
      </c>
    </row>
    <row r="23" spans="1:18" ht="15" hidden="1" customHeight="1">
      <c r="A23" s="19" t="s">
        <v>27</v>
      </c>
      <c r="B23" s="19">
        <v>5972.91</v>
      </c>
      <c r="C23" s="20">
        <v>7174.88</v>
      </c>
      <c r="D23" s="19">
        <v>42854888.789999999</v>
      </c>
      <c r="E23" s="19" t="s">
        <v>19</v>
      </c>
      <c r="F23" s="19" t="s">
        <v>20</v>
      </c>
      <c r="G23" s="19" t="s">
        <v>35</v>
      </c>
      <c r="H23" s="20">
        <v>-553.45699999999999</v>
      </c>
      <c r="I23" s="20">
        <v>-512.596</v>
      </c>
      <c r="J23" s="20">
        <v>7174.88</v>
      </c>
      <c r="K23" s="20">
        <v>3677814.8</v>
      </c>
      <c r="L23" s="20">
        <v>5460.3140000000003</v>
      </c>
      <c r="M23" s="19">
        <v>7174.88</v>
      </c>
      <c r="N23" s="19">
        <v>39177073.990000002</v>
      </c>
      <c r="O23" s="14" t="s">
        <v>9</v>
      </c>
      <c r="P23" s="21">
        <f>IF(F23="Franchisee Rate Adjustment","",VLOOKUP(G23,[1]FINAL!A:D,4,FALSE))</f>
        <v>512.596</v>
      </c>
      <c r="Q23" s="21">
        <f>IF(F23="Franchisee Rate Adjustment",SUMIF('[1]Fran Bank Payment'!A:A,G23,'[1]Fran Bank Payment'!G:G),VLOOKUP(G23,[1]FINAL!A:E,5,FALSE))</f>
        <v>3677814.7880000002</v>
      </c>
      <c r="R23" s="21">
        <f t="shared" si="0"/>
        <v>1.2E-2</v>
      </c>
    </row>
    <row r="24" spans="1:18" ht="15" hidden="1" customHeight="1">
      <c r="A24" s="19" t="s">
        <v>27</v>
      </c>
      <c r="B24" s="19">
        <v>5460.3140000000003</v>
      </c>
      <c r="C24" s="20">
        <v>7174.88</v>
      </c>
      <c r="D24" s="19">
        <v>39177073.990000002</v>
      </c>
      <c r="E24" s="19" t="s">
        <v>19</v>
      </c>
      <c r="F24" s="19" t="s">
        <v>20</v>
      </c>
      <c r="G24" s="19" t="s">
        <v>36</v>
      </c>
      <c r="H24" s="20">
        <v>-255.53</v>
      </c>
      <c r="I24" s="20">
        <v>-238.49299999999999</v>
      </c>
      <c r="J24" s="20">
        <v>7174.88</v>
      </c>
      <c r="K24" s="20">
        <v>1711158.65</v>
      </c>
      <c r="L24" s="20">
        <v>5221.8209999999999</v>
      </c>
      <c r="M24" s="19">
        <v>7174.88</v>
      </c>
      <c r="N24" s="19">
        <v>37465915.340000004</v>
      </c>
      <c r="O24" s="14" t="s">
        <v>9</v>
      </c>
      <c r="P24" s="21">
        <f>IF(F24="Franchisee Rate Adjustment","",VLOOKUP(G24,[1]FINAL!A:D,4,FALSE))</f>
        <v>238.49299999999999</v>
      </c>
      <c r="Q24" s="21">
        <f>IF(F24="Franchisee Rate Adjustment",SUMIF('[1]Fran Bank Payment'!A:A,G24,'[1]Fran Bank Payment'!G:G),VLOOKUP(G24,[1]FINAL!A:E,5,FALSE))</f>
        <v>1711158.656</v>
      </c>
      <c r="R24" s="21">
        <f t="shared" si="0"/>
        <v>-6.0000000000000001E-3</v>
      </c>
    </row>
    <row r="25" spans="1:18" ht="15" hidden="1" customHeight="1">
      <c r="A25" s="19" t="s">
        <v>27</v>
      </c>
      <c r="B25" s="19">
        <v>5221.8209999999999</v>
      </c>
      <c r="C25" s="20">
        <v>7174.88</v>
      </c>
      <c r="D25" s="19">
        <v>37465915.340000004</v>
      </c>
      <c r="E25" s="19" t="s">
        <v>19</v>
      </c>
      <c r="F25" s="19" t="s">
        <v>20</v>
      </c>
      <c r="G25" s="19" t="s">
        <v>37</v>
      </c>
      <c r="H25" s="20">
        <v>-1410.2929999999999</v>
      </c>
      <c r="I25" s="20">
        <v>-1325.5119999999999</v>
      </c>
      <c r="J25" s="20">
        <v>7174.88</v>
      </c>
      <c r="K25" s="20">
        <v>9510389.5399999991</v>
      </c>
      <c r="L25" s="20">
        <v>3896.3090000000002</v>
      </c>
      <c r="M25" s="19">
        <v>7174.87</v>
      </c>
      <c r="N25" s="19">
        <v>27955525.800000001</v>
      </c>
      <c r="O25" s="14" t="s">
        <v>9</v>
      </c>
      <c r="P25" s="21">
        <f>IF(F25="Franchisee Rate Adjustment","",VLOOKUP(G25,[1]FINAL!A:D,4,FALSE))</f>
        <v>1325.5119999999999</v>
      </c>
      <c r="Q25" s="21">
        <f>IF(F25="Franchisee Rate Adjustment",SUMIF('[1]Fran Bank Payment'!A:A,G25,'[1]Fran Bank Payment'!G:G),VLOOKUP(G25,[1]FINAL!A:E,5,FALSE))</f>
        <v>9510389.5390000008</v>
      </c>
      <c r="R25" s="21">
        <f t="shared" si="0"/>
        <v>1E-3</v>
      </c>
    </row>
    <row r="26" spans="1:18" ht="15" hidden="1" customHeight="1">
      <c r="A26" s="19" t="s">
        <v>27</v>
      </c>
      <c r="B26" s="19">
        <v>3896.3090000000002</v>
      </c>
      <c r="C26" s="20">
        <v>7174.87</v>
      </c>
      <c r="D26" s="19">
        <v>27955525.800000001</v>
      </c>
      <c r="E26" s="19" t="s">
        <v>19</v>
      </c>
      <c r="F26" s="19" t="s">
        <v>20</v>
      </c>
      <c r="G26" s="19" t="s">
        <v>38</v>
      </c>
      <c r="H26" s="20">
        <v>-1009.29</v>
      </c>
      <c r="I26" s="20">
        <v>-940.26300000000003</v>
      </c>
      <c r="J26" s="20">
        <v>7174.87</v>
      </c>
      <c r="K26" s="20">
        <v>6746264.79</v>
      </c>
      <c r="L26" s="20">
        <v>2956.0459999999998</v>
      </c>
      <c r="M26" s="19">
        <v>7174.88</v>
      </c>
      <c r="N26" s="19">
        <v>21209261.010000002</v>
      </c>
      <c r="O26" s="14" t="s">
        <v>9</v>
      </c>
      <c r="P26" s="21">
        <f>IF(F26="Franchisee Rate Adjustment","",VLOOKUP(G26,[1]FINAL!A:D,4,FALSE))</f>
        <v>940.26300000000003</v>
      </c>
      <c r="Q26" s="21">
        <f>IF(F26="Franchisee Rate Adjustment",SUMIF('[1]Fran Bank Payment'!A:A,G26,'[1]Fran Bank Payment'!G:G),VLOOKUP(G26,[1]FINAL!A:E,5,FALSE))</f>
        <v>6746264.7910000002</v>
      </c>
      <c r="R26" s="21">
        <f t="shared" si="0"/>
        <v>-1E-3</v>
      </c>
    </row>
    <row r="27" spans="1:18" ht="15" hidden="1" customHeight="1">
      <c r="A27" s="19" t="s">
        <v>27</v>
      </c>
      <c r="B27" s="19">
        <v>2956.0459999999998</v>
      </c>
      <c r="C27" s="20">
        <v>7174.88</v>
      </c>
      <c r="D27" s="19">
        <v>21209261.010000002</v>
      </c>
      <c r="E27" s="19" t="s">
        <v>19</v>
      </c>
      <c r="F27" s="19" t="s">
        <v>20</v>
      </c>
      <c r="G27" s="19" t="s">
        <v>39</v>
      </c>
      <c r="H27" s="20">
        <v>-945.04899999999998</v>
      </c>
      <c r="I27" s="20">
        <v>-884.40099999999995</v>
      </c>
      <c r="J27" s="20">
        <v>7174.88</v>
      </c>
      <c r="K27" s="20">
        <v>6345471.0499999998</v>
      </c>
      <c r="L27" s="20">
        <v>2071.645</v>
      </c>
      <c r="M27" s="19">
        <v>7174.87</v>
      </c>
      <c r="N27" s="19">
        <v>14863789.960000001</v>
      </c>
      <c r="O27" s="14" t="s">
        <v>9</v>
      </c>
      <c r="P27" s="21">
        <f>IF(F27="Franchisee Rate Adjustment","",VLOOKUP(G27,[1]FINAL!A:D,4,FALSE))</f>
        <v>884.40099999999995</v>
      </c>
      <c r="Q27" s="21">
        <f>IF(F27="Franchisee Rate Adjustment",SUMIF('[1]Fran Bank Payment'!A:A,G27,'[1]Fran Bank Payment'!G:G),VLOOKUP(G27,[1]FINAL!A:E,5,FALSE))</f>
        <v>6345471.0470000003</v>
      </c>
      <c r="R27" s="21">
        <f t="shared" si="0"/>
        <v>3.0000000000000001E-3</v>
      </c>
    </row>
    <row r="28" spans="1:18" ht="15" hidden="1" customHeight="1">
      <c r="A28" s="19" t="s">
        <v>27</v>
      </c>
      <c r="B28" s="19">
        <v>2071.645</v>
      </c>
      <c r="C28" s="20">
        <v>7174.87</v>
      </c>
      <c r="D28" s="19">
        <v>14863789.960000001</v>
      </c>
      <c r="E28" s="19" t="s">
        <v>40</v>
      </c>
      <c r="F28" s="19" t="s">
        <v>41</v>
      </c>
      <c r="G28" s="19" t="s">
        <v>42</v>
      </c>
      <c r="H28" s="20">
        <v>21.004000000000001</v>
      </c>
      <c r="I28" s="20">
        <v>14.894</v>
      </c>
      <c r="J28" s="20">
        <v>7145</v>
      </c>
      <c r="K28" s="20">
        <v>106417.64</v>
      </c>
      <c r="L28" s="20">
        <v>2086.5390000000002</v>
      </c>
      <c r="M28" s="19">
        <v>7174.66</v>
      </c>
      <c r="N28" s="19">
        <v>14970207.6</v>
      </c>
      <c r="O28" s="14" t="s">
        <v>9</v>
      </c>
      <c r="P28" s="21">
        <f>IF(F28="Franchisee Rate Adjustment","",VLOOKUP(G28,[1]FINAL!A:D,4,FALSE))</f>
        <v>14.894</v>
      </c>
      <c r="Q28" s="21">
        <f>IF(F28="Franchisee Rate Adjustment",SUMIF('[1]Fran Bank Payment'!A:A,G28,'[1]Fran Bank Payment'!G:G),VLOOKUP(G28,[1]FINAL!A:E,5,FALSE))</f>
        <v>106417.63</v>
      </c>
      <c r="R28" s="21">
        <f t="shared" si="0"/>
        <v>0.01</v>
      </c>
    </row>
    <row r="29" spans="1:18" ht="15" hidden="1" customHeight="1">
      <c r="A29" s="19" t="s">
        <v>27</v>
      </c>
      <c r="B29" s="19">
        <v>2086.5390000000002</v>
      </c>
      <c r="C29" s="20">
        <v>7174.66</v>
      </c>
      <c r="D29" s="19">
        <v>14970207.6</v>
      </c>
      <c r="E29" s="19" t="s">
        <v>40</v>
      </c>
      <c r="F29" s="19" t="s">
        <v>43</v>
      </c>
      <c r="G29" s="19" t="s">
        <v>44</v>
      </c>
      <c r="H29" s="20">
        <v>10000</v>
      </c>
      <c r="I29" s="20">
        <v>9950</v>
      </c>
      <c r="J29" s="20">
        <v>7160.8</v>
      </c>
      <c r="K29" s="22">
        <v>71249960</v>
      </c>
      <c r="L29" s="20">
        <v>12036.539000000001</v>
      </c>
      <c r="M29" s="19">
        <v>7163.2</v>
      </c>
      <c r="N29" s="19">
        <v>86220167.599999994</v>
      </c>
      <c r="O29" s="14" t="s">
        <v>9</v>
      </c>
      <c r="P29" s="21" t="str">
        <f>IF(F29="Franchisee Rate Adjustment","",VLOOKUP(G29,[1]FINAL!A:D,4,FALSE))</f>
        <v/>
      </c>
      <c r="Q29" s="21">
        <f>IF(F29="Franchisee Rate Adjustment",SUMIF('[1]Fran Bank Payment'!A:A,G29,'[1]Fran Bank Payment'!G:G),VLOOKUP(G29,[1]FINAL!A:E,5,FALSE))</f>
        <v>71250000</v>
      </c>
      <c r="R29" s="21">
        <f t="shared" si="0"/>
        <v>-40</v>
      </c>
    </row>
    <row r="30" spans="1:18" ht="15" hidden="1" customHeight="1">
      <c r="A30" s="19" t="s">
        <v>27</v>
      </c>
      <c r="B30" s="19">
        <v>12036.539000000001</v>
      </c>
      <c r="C30" s="20">
        <v>7163.2</v>
      </c>
      <c r="D30" s="19">
        <v>86220167.599999994</v>
      </c>
      <c r="E30" s="19" t="s">
        <v>19</v>
      </c>
      <c r="F30" s="19" t="s">
        <v>20</v>
      </c>
      <c r="G30" s="19" t="s">
        <v>45</v>
      </c>
      <c r="H30" s="20">
        <v>-175.22</v>
      </c>
      <c r="I30" s="20">
        <v>-170.44200000000001</v>
      </c>
      <c r="J30" s="20">
        <v>7163.2</v>
      </c>
      <c r="K30" s="20">
        <v>1220910.1399999999</v>
      </c>
      <c r="L30" s="20">
        <v>11866.097</v>
      </c>
      <c r="M30" s="19">
        <v>7163.2</v>
      </c>
      <c r="N30" s="19">
        <v>84999257.459999993</v>
      </c>
      <c r="O30" s="14" t="s">
        <v>9</v>
      </c>
      <c r="P30" s="21">
        <f>IF(F30="Franchisee Rate Adjustment","",VLOOKUP(G30,[1]FINAL!A:D,4,FALSE))</f>
        <v>170.44200000000001</v>
      </c>
      <c r="Q30" s="21">
        <f>IF(F30="Franchisee Rate Adjustment",SUMIF('[1]Fran Bank Payment'!A:A,G30,'[1]Fran Bank Payment'!G:G),VLOOKUP(G30,[1]FINAL!A:E,5,FALSE))</f>
        <v>1220910.1340000001</v>
      </c>
      <c r="R30" s="21">
        <f t="shared" si="0"/>
        <v>6.0000000000000001E-3</v>
      </c>
    </row>
    <row r="31" spans="1:18" ht="15" hidden="1" customHeight="1">
      <c r="A31" s="19" t="s">
        <v>27</v>
      </c>
      <c r="B31" s="19">
        <v>11866.097</v>
      </c>
      <c r="C31" s="20">
        <v>7163.2</v>
      </c>
      <c r="D31" s="19">
        <v>84999257.459999993</v>
      </c>
      <c r="E31" s="19" t="s">
        <v>19</v>
      </c>
      <c r="F31" s="19" t="s">
        <v>20</v>
      </c>
      <c r="G31" s="19" t="s">
        <v>46</v>
      </c>
      <c r="H31" s="20">
        <v>-1195.4829999999999</v>
      </c>
      <c r="I31" s="20">
        <v>-1130.578</v>
      </c>
      <c r="J31" s="20">
        <v>7163.2</v>
      </c>
      <c r="K31" s="20">
        <v>8098556.3300000001</v>
      </c>
      <c r="L31" s="20">
        <v>10735.519</v>
      </c>
      <c r="M31" s="19">
        <v>7163.2</v>
      </c>
      <c r="N31" s="19">
        <v>76900701.129999995</v>
      </c>
      <c r="O31" s="14" t="s">
        <v>9</v>
      </c>
      <c r="P31" s="21">
        <f>IF(F31="Franchisee Rate Adjustment","",VLOOKUP(G31,[1]FINAL!A:D,4,FALSE))</f>
        <v>1130.578</v>
      </c>
      <c r="Q31" s="21">
        <f>IF(F31="Franchisee Rate Adjustment",SUMIF('[1]Fran Bank Payment'!A:A,G31,'[1]Fran Bank Payment'!G:G),VLOOKUP(G31,[1]FINAL!A:E,5,FALSE))</f>
        <v>8098556.3300000001</v>
      </c>
      <c r="R31" s="21">
        <f t="shared" si="0"/>
        <v>0</v>
      </c>
    </row>
    <row r="32" spans="1:18" ht="15" hidden="1" customHeight="1">
      <c r="A32" s="19" t="s">
        <v>27</v>
      </c>
      <c r="B32" s="19">
        <v>10735.519</v>
      </c>
      <c r="C32" s="20">
        <v>7163.2</v>
      </c>
      <c r="D32" s="19">
        <v>76900701.129999995</v>
      </c>
      <c r="E32" s="19" t="s">
        <v>19</v>
      </c>
      <c r="F32" s="19" t="s">
        <v>20</v>
      </c>
      <c r="G32" s="19" t="s">
        <v>47</v>
      </c>
      <c r="H32" s="20">
        <v>-832.24</v>
      </c>
      <c r="I32" s="20">
        <v>-778.63199999999995</v>
      </c>
      <c r="J32" s="20">
        <v>7163.2</v>
      </c>
      <c r="K32" s="20">
        <v>5577496.7400000002</v>
      </c>
      <c r="L32" s="20">
        <v>9956.8870000000006</v>
      </c>
      <c r="M32" s="19">
        <v>7163.2</v>
      </c>
      <c r="N32" s="19">
        <v>71323204.390000001</v>
      </c>
      <c r="O32" s="14" t="s">
        <v>9</v>
      </c>
      <c r="P32" s="21">
        <f>IF(F32="Franchisee Rate Adjustment","",VLOOKUP(G32,[1]FINAL!A:D,4,FALSE))</f>
        <v>778.63199999999995</v>
      </c>
      <c r="Q32" s="21">
        <f>IF(F32="Franchisee Rate Adjustment",SUMIF('[1]Fran Bank Payment'!A:A,G32,'[1]Fran Bank Payment'!G:G),VLOOKUP(G32,[1]FINAL!A:E,5,FALSE))</f>
        <v>5577496.7419999996</v>
      </c>
      <c r="R32" s="21">
        <f t="shared" si="0"/>
        <v>-2E-3</v>
      </c>
    </row>
    <row r="33" spans="1:18" ht="15" hidden="1" customHeight="1">
      <c r="A33" s="19" t="s">
        <v>27</v>
      </c>
      <c r="B33" s="19">
        <v>9956.8870000000006</v>
      </c>
      <c r="C33" s="20">
        <v>7163.2</v>
      </c>
      <c r="D33" s="19">
        <v>71323204.390000001</v>
      </c>
      <c r="E33" s="19" t="s">
        <v>19</v>
      </c>
      <c r="F33" s="19" t="s">
        <v>20</v>
      </c>
      <c r="G33" s="19" t="s">
        <v>48</v>
      </c>
      <c r="H33" s="20">
        <v>-187.15</v>
      </c>
      <c r="I33" s="20">
        <v>-173.57</v>
      </c>
      <c r="J33" s="20">
        <v>7163.2</v>
      </c>
      <c r="K33" s="20">
        <v>1243316.6299999999</v>
      </c>
      <c r="L33" s="20">
        <v>9783.3169999999991</v>
      </c>
      <c r="M33" s="19">
        <v>7163.2</v>
      </c>
      <c r="N33" s="19">
        <v>70079887.760000005</v>
      </c>
      <c r="O33" s="14" t="s">
        <v>9</v>
      </c>
      <c r="P33" s="21">
        <f>IF(F33="Franchisee Rate Adjustment","",VLOOKUP(G33,[1]FINAL!A:D,4,FALSE))</f>
        <v>173.57</v>
      </c>
      <c r="Q33" s="21">
        <f>IF(F33="Franchisee Rate Adjustment",SUMIF('[1]Fran Bank Payment'!A:A,G33,'[1]Fran Bank Payment'!G:G),VLOOKUP(G33,[1]FINAL!A:E,5,FALSE))</f>
        <v>1243316.6240000001</v>
      </c>
      <c r="R33" s="21">
        <f t="shared" si="0"/>
        <v>6.0000000000000001E-3</v>
      </c>
    </row>
    <row r="34" spans="1:18" ht="15" hidden="1" customHeight="1">
      <c r="A34" s="19" t="s">
        <v>27</v>
      </c>
      <c r="B34" s="19">
        <v>9783.3169999999991</v>
      </c>
      <c r="C34" s="20">
        <v>7163.2</v>
      </c>
      <c r="D34" s="19">
        <v>70079887.760000005</v>
      </c>
      <c r="E34" s="19" t="s">
        <v>19</v>
      </c>
      <c r="F34" s="19" t="s">
        <v>20</v>
      </c>
      <c r="G34" s="19" t="s">
        <v>49</v>
      </c>
      <c r="H34" s="20">
        <v>-996.14</v>
      </c>
      <c r="I34" s="20">
        <v>-934.32799999999997</v>
      </c>
      <c r="J34" s="20">
        <v>7163.2</v>
      </c>
      <c r="K34" s="20">
        <v>6692778.3300000001</v>
      </c>
      <c r="L34" s="20">
        <v>8848.9889999999996</v>
      </c>
      <c r="M34" s="19">
        <v>7163.2</v>
      </c>
      <c r="N34" s="19">
        <v>63387109.43</v>
      </c>
      <c r="O34" s="14" t="s">
        <v>9</v>
      </c>
      <c r="P34" s="21">
        <f>IF(F34="Franchisee Rate Adjustment","",VLOOKUP(G34,[1]FINAL!A:D,4,FALSE))</f>
        <v>934.32899999999995</v>
      </c>
      <c r="Q34" s="21">
        <f>IF(F34="Franchisee Rate Adjustment",SUMIF('[1]Fran Bank Payment'!A:A,G34,'[1]Fran Bank Payment'!G:G),VLOOKUP(G34,[1]FINAL!A:E,5,FALSE))</f>
        <v>6692785.4929999998</v>
      </c>
      <c r="R34" s="21">
        <f t="shared" si="0"/>
        <v>-7.1630000000000003</v>
      </c>
    </row>
    <row r="35" spans="1:18" ht="15" hidden="1" customHeight="1">
      <c r="A35" s="19" t="s">
        <v>27</v>
      </c>
      <c r="B35" s="19">
        <v>8848.9889999999996</v>
      </c>
      <c r="C35" s="20">
        <v>7163.2</v>
      </c>
      <c r="D35" s="19">
        <v>63387109.43</v>
      </c>
      <c r="E35" s="19" t="s">
        <v>19</v>
      </c>
      <c r="F35" s="19" t="s">
        <v>20</v>
      </c>
      <c r="G35" s="19" t="s">
        <v>50</v>
      </c>
      <c r="H35" s="20">
        <v>-1999.761</v>
      </c>
      <c r="I35" s="20">
        <v>-1878.6690000000001</v>
      </c>
      <c r="J35" s="20">
        <v>7163.2</v>
      </c>
      <c r="K35" s="20">
        <v>13457281.789999999</v>
      </c>
      <c r="L35" s="20">
        <v>6970.32</v>
      </c>
      <c r="M35" s="19">
        <v>7163.2</v>
      </c>
      <c r="N35" s="19">
        <v>49929827.640000001</v>
      </c>
      <c r="O35" s="14" t="s">
        <v>9</v>
      </c>
      <c r="P35" s="21">
        <f>IF(F35="Franchisee Rate Adjustment","",VLOOKUP(G35,[1]FINAL!A:D,4,FALSE))</f>
        <v>1878.6690000000001</v>
      </c>
      <c r="Q35" s="21">
        <f>IF(F35="Franchisee Rate Adjustment",SUMIF('[1]Fran Bank Payment'!A:A,G35,'[1]Fran Bank Payment'!G:G),VLOOKUP(G35,[1]FINAL!A:E,5,FALSE))</f>
        <v>13457281.780999999</v>
      </c>
      <c r="R35" s="21">
        <f t="shared" si="0"/>
        <v>8.9999999999999993E-3</v>
      </c>
    </row>
    <row r="36" spans="1:18" ht="15" hidden="1" customHeight="1">
      <c r="A36" s="19" t="s">
        <v>27</v>
      </c>
      <c r="B36" s="19">
        <v>6970.32</v>
      </c>
      <c r="C36" s="20">
        <v>7163.2</v>
      </c>
      <c r="D36" s="19">
        <v>49929827.640000001</v>
      </c>
      <c r="E36" s="19" t="s">
        <v>40</v>
      </c>
      <c r="F36" s="19" t="s">
        <v>43</v>
      </c>
      <c r="G36" s="19" t="s">
        <v>51</v>
      </c>
      <c r="H36" s="20">
        <v>1500</v>
      </c>
      <c r="I36" s="20">
        <v>1492.5</v>
      </c>
      <c r="J36" s="20">
        <v>7160.8</v>
      </c>
      <c r="K36" s="22">
        <v>10687494</v>
      </c>
      <c r="L36" s="20">
        <v>8462.82</v>
      </c>
      <c r="M36" s="19">
        <v>7162.78</v>
      </c>
      <c r="N36" s="19">
        <v>60617321.640000001</v>
      </c>
      <c r="O36" s="14" t="s">
        <v>9</v>
      </c>
      <c r="P36" s="21" t="str">
        <f>IF(F36="Franchisee Rate Adjustment","",VLOOKUP(G36,[1]FINAL!A:D,4,FALSE))</f>
        <v/>
      </c>
      <c r="Q36" s="21">
        <f>IF(F36="Franchisee Rate Adjustment",SUMIF('[1]Fran Bank Payment'!A:A,G36,'[1]Fran Bank Payment'!G:G),VLOOKUP(G36,[1]FINAL!A:E,5,FALSE))</f>
        <v>10687500</v>
      </c>
      <c r="R36" s="21">
        <f t="shared" si="0"/>
        <v>-6</v>
      </c>
    </row>
    <row r="37" spans="1:18" ht="15" hidden="1" customHeight="1">
      <c r="A37" s="19" t="s">
        <v>27</v>
      </c>
      <c r="B37" s="19">
        <v>8462.82</v>
      </c>
      <c r="C37" s="20">
        <v>7162.78</v>
      </c>
      <c r="D37" s="19">
        <v>60617321.640000001</v>
      </c>
      <c r="E37" s="19" t="s">
        <v>19</v>
      </c>
      <c r="F37" s="19" t="s">
        <v>20</v>
      </c>
      <c r="G37" s="19" t="s">
        <v>52</v>
      </c>
      <c r="H37" s="20">
        <v>-103.32</v>
      </c>
      <c r="I37" s="20">
        <v>-77.489000000000004</v>
      </c>
      <c r="J37" s="20">
        <v>7162.78</v>
      </c>
      <c r="K37" s="20">
        <v>555036.66</v>
      </c>
      <c r="L37" s="20">
        <v>8385.3310000000001</v>
      </c>
      <c r="M37" s="19">
        <v>7162.78</v>
      </c>
      <c r="N37" s="19">
        <v>60062284.979999997</v>
      </c>
      <c r="O37" s="14" t="s">
        <v>9</v>
      </c>
      <c r="P37" s="21">
        <f>IF(F37="Franchisee Rate Adjustment","",VLOOKUP(G37,[1]FINAL!A:D,4,FALSE))</f>
        <v>77.489000000000004</v>
      </c>
      <c r="Q37" s="21">
        <f>IF(F37="Franchisee Rate Adjustment",SUMIF('[1]Fran Bank Payment'!A:A,G37,'[1]Fran Bank Payment'!G:G),VLOOKUP(G37,[1]FINAL!A:E,5,FALSE))</f>
        <v>555036.65899999999</v>
      </c>
      <c r="R37" s="21">
        <f t="shared" si="0"/>
        <v>1E-3</v>
      </c>
    </row>
    <row r="38" spans="1:18" ht="15" hidden="1" customHeight="1">
      <c r="A38" s="19" t="s">
        <v>27</v>
      </c>
      <c r="B38" s="19">
        <v>8385.3310000000001</v>
      </c>
      <c r="C38" s="20">
        <v>7162.78</v>
      </c>
      <c r="D38" s="19">
        <v>60062284.979999997</v>
      </c>
      <c r="E38" s="19" t="s">
        <v>19</v>
      </c>
      <c r="F38" s="19" t="s">
        <v>20</v>
      </c>
      <c r="G38" s="19" t="s">
        <v>53</v>
      </c>
      <c r="H38" s="20">
        <v>-0.01</v>
      </c>
      <c r="I38" s="20">
        <v>-6.0000000000000001E-3</v>
      </c>
      <c r="J38" s="20">
        <v>7162.78</v>
      </c>
      <c r="K38" s="20">
        <v>42.98</v>
      </c>
      <c r="L38" s="20">
        <v>8385.3250000000007</v>
      </c>
      <c r="M38" s="19">
        <v>7162.78</v>
      </c>
      <c r="N38" s="19">
        <v>60062242</v>
      </c>
      <c r="O38" s="14" t="s">
        <v>9</v>
      </c>
      <c r="P38" s="21">
        <f>IF(F38="Franchisee Rate Adjustment","",VLOOKUP(G38,[1]FINAL!A:D,4,FALSE))</f>
        <v>6.0000000000000001E-3</v>
      </c>
      <c r="Q38" s="21">
        <f>IF(F38="Franchisee Rate Adjustment",SUMIF('[1]Fran Bank Payment'!A:A,G38,'[1]Fran Bank Payment'!G:G),VLOOKUP(G38,[1]FINAL!A:E,5,FALSE))</f>
        <v>42.976999999999997</v>
      </c>
      <c r="R38" s="21">
        <f t="shared" si="0"/>
        <v>3.0000000000000001E-3</v>
      </c>
    </row>
    <row r="39" spans="1:18" ht="15" hidden="1" customHeight="1">
      <c r="A39" s="19" t="s">
        <v>27</v>
      </c>
      <c r="B39" s="19">
        <v>8385.3250000000007</v>
      </c>
      <c r="C39" s="20">
        <v>7162.78</v>
      </c>
      <c r="D39" s="19">
        <v>60062242</v>
      </c>
      <c r="E39" s="19" t="s">
        <v>19</v>
      </c>
      <c r="F39" s="19" t="s">
        <v>20</v>
      </c>
      <c r="G39" s="19" t="s">
        <v>54</v>
      </c>
      <c r="H39" s="20">
        <v>-0.3</v>
      </c>
      <c r="I39" s="20">
        <v>-0.27600000000000002</v>
      </c>
      <c r="J39" s="20">
        <v>7162.78</v>
      </c>
      <c r="K39" s="20">
        <v>1976.93</v>
      </c>
      <c r="L39" s="20">
        <v>8385.0490000000009</v>
      </c>
      <c r="M39" s="19">
        <v>7162.78</v>
      </c>
      <c r="N39" s="19">
        <v>60060265.07</v>
      </c>
      <c r="O39" s="14" t="s">
        <v>9</v>
      </c>
      <c r="P39" s="21">
        <f>IF(F39="Franchisee Rate Adjustment","",VLOOKUP(G39,[1]FINAL!A:D,4,FALSE))</f>
        <v>0.27600000000000002</v>
      </c>
      <c r="Q39" s="21">
        <f>IF(F39="Franchisee Rate Adjustment",SUMIF('[1]Fran Bank Payment'!A:A,G39,'[1]Fran Bank Payment'!G:G),VLOOKUP(G39,[1]FINAL!A:E,5,FALSE))</f>
        <v>1976.9269999999999</v>
      </c>
      <c r="R39" s="21">
        <f t="shared" si="0"/>
        <v>3.0000000000000001E-3</v>
      </c>
    </row>
    <row r="40" spans="1:18" ht="15" hidden="1" customHeight="1">
      <c r="A40" s="19" t="s">
        <v>27</v>
      </c>
      <c r="B40" s="19">
        <v>8385.0490000000009</v>
      </c>
      <c r="C40" s="20">
        <v>7162.78</v>
      </c>
      <c r="D40" s="19">
        <v>60060265.07</v>
      </c>
      <c r="E40" s="19" t="s">
        <v>19</v>
      </c>
      <c r="F40" s="19" t="s">
        <v>20</v>
      </c>
      <c r="G40" s="19" t="s">
        <v>55</v>
      </c>
      <c r="H40" s="20">
        <v>-0.74</v>
      </c>
      <c r="I40" s="20">
        <v>-0.68100000000000005</v>
      </c>
      <c r="J40" s="20">
        <v>7162.78</v>
      </c>
      <c r="K40" s="20">
        <v>4877.8500000000004</v>
      </c>
      <c r="L40" s="20">
        <v>8384.3680000000004</v>
      </c>
      <c r="M40" s="19">
        <v>7162.78</v>
      </c>
      <c r="N40" s="19">
        <v>60055387.219999999</v>
      </c>
      <c r="O40" s="14" t="s">
        <v>9</v>
      </c>
      <c r="P40" s="21">
        <f>IF(F40="Franchisee Rate Adjustment","",VLOOKUP(G40,[1]FINAL!A:D,4,FALSE))</f>
        <v>0.68100000000000005</v>
      </c>
      <c r="Q40" s="21">
        <f>IF(F40="Franchisee Rate Adjustment",SUMIF('[1]Fran Bank Payment'!A:A,G40,'[1]Fran Bank Payment'!G:G),VLOOKUP(G40,[1]FINAL!A:E,5,FALSE))</f>
        <v>4877.8530000000001</v>
      </c>
      <c r="R40" s="21">
        <f t="shared" si="0"/>
        <v>-3.0000000000000001E-3</v>
      </c>
    </row>
    <row r="41" spans="1:18" ht="15" hidden="1" customHeight="1">
      <c r="A41" s="19" t="s">
        <v>56</v>
      </c>
      <c r="B41" s="19">
        <v>8384.3680000000004</v>
      </c>
      <c r="C41" s="20">
        <v>7162.78</v>
      </c>
      <c r="D41" s="19">
        <v>60055387.219999999</v>
      </c>
      <c r="E41" s="19" t="s">
        <v>19</v>
      </c>
      <c r="F41" s="19" t="s">
        <v>20</v>
      </c>
      <c r="G41" s="19" t="s">
        <v>57</v>
      </c>
      <c r="H41" s="20">
        <v>-602.57399999999996</v>
      </c>
      <c r="I41" s="20">
        <v>-445.41300000000001</v>
      </c>
      <c r="J41" s="20">
        <v>7162.78</v>
      </c>
      <c r="K41" s="20">
        <v>3190395.33</v>
      </c>
      <c r="L41" s="20">
        <v>7938.9549999999999</v>
      </c>
      <c r="M41" s="19">
        <v>7162.78</v>
      </c>
      <c r="N41" s="19">
        <v>56864991.890000001</v>
      </c>
      <c r="O41" s="14" t="s">
        <v>9</v>
      </c>
      <c r="P41" s="21">
        <f>IF(F41="Franchisee Rate Adjustment","",VLOOKUP(G41,[1]FINAL!A:D,4,FALSE))</f>
        <v>445.42399999999998</v>
      </c>
      <c r="Q41" s="21">
        <f>IF(F41="Franchisee Rate Adjustment",SUMIF('[1]Fran Bank Payment'!A:A,G41,'[1]Fran Bank Payment'!G:G),VLOOKUP(G41,[1]FINAL!A:E,5,FALSE))</f>
        <v>3190474.1189999999</v>
      </c>
      <c r="R41" s="21">
        <f t="shared" si="0"/>
        <v>-78.789000000000001</v>
      </c>
    </row>
    <row r="42" spans="1:18" ht="15" hidden="1" customHeight="1">
      <c r="A42" s="19" t="s">
        <v>56</v>
      </c>
      <c r="B42" s="19">
        <v>7938.9549999999999</v>
      </c>
      <c r="C42" s="20">
        <v>7162.78</v>
      </c>
      <c r="D42" s="19">
        <v>56864991.890000001</v>
      </c>
      <c r="E42" s="19" t="s">
        <v>19</v>
      </c>
      <c r="F42" s="19" t="s">
        <v>20</v>
      </c>
      <c r="G42" s="19" t="s">
        <v>58</v>
      </c>
      <c r="H42" s="20">
        <v>-828.64800000000002</v>
      </c>
      <c r="I42" s="20">
        <v>-586.93799999999999</v>
      </c>
      <c r="J42" s="20">
        <v>7162.78</v>
      </c>
      <c r="K42" s="20">
        <v>4204107.7699999996</v>
      </c>
      <c r="L42" s="20">
        <v>7352.0169999999998</v>
      </c>
      <c r="M42" s="19">
        <v>7162.78</v>
      </c>
      <c r="N42" s="19">
        <v>52660884.119999997</v>
      </c>
      <c r="O42" s="14" t="s">
        <v>9</v>
      </c>
      <c r="P42" s="21">
        <f>IF(F42="Franchisee Rate Adjustment","",VLOOKUP(G42,[1]FINAL!A:D,4,FALSE))</f>
        <v>586.95299999999997</v>
      </c>
      <c r="Q42" s="21">
        <f>IF(F42="Franchisee Rate Adjustment",SUMIF('[1]Fran Bank Payment'!A:A,G42,'[1]Fran Bank Payment'!G:G),VLOOKUP(G42,[1]FINAL!A:E,5,FALSE))</f>
        <v>4204215.2089999998</v>
      </c>
      <c r="R42" s="21">
        <f t="shared" si="0"/>
        <v>-107.43899999999999</v>
      </c>
    </row>
    <row r="43" spans="1:18" ht="15" hidden="1" customHeight="1">
      <c r="A43" s="19" t="s">
        <v>56</v>
      </c>
      <c r="B43" s="19">
        <v>7352.0169999999998</v>
      </c>
      <c r="C43" s="20">
        <v>7162.78</v>
      </c>
      <c r="D43" s="19">
        <v>52660884.119999997</v>
      </c>
      <c r="E43" s="19" t="s">
        <v>19</v>
      </c>
      <c r="F43" s="19" t="s">
        <v>20</v>
      </c>
      <c r="G43" s="19" t="s">
        <v>59</v>
      </c>
      <c r="H43" s="20">
        <v>-549.14</v>
      </c>
      <c r="I43" s="20">
        <v>-405.625</v>
      </c>
      <c r="J43" s="20">
        <v>7162.78</v>
      </c>
      <c r="K43" s="20">
        <v>2905402.64</v>
      </c>
      <c r="L43" s="20">
        <v>6946.3919999999998</v>
      </c>
      <c r="M43" s="19">
        <v>7162.78</v>
      </c>
      <c r="N43" s="19">
        <v>49755481.479999997</v>
      </c>
      <c r="O43" s="14" t="s">
        <v>9</v>
      </c>
      <c r="P43" s="21">
        <f>IF(F43="Franchisee Rate Adjustment","",VLOOKUP(G43,[1]FINAL!A:D,4,FALSE))</f>
        <v>405.63499999999999</v>
      </c>
      <c r="Q43" s="21">
        <f>IF(F43="Franchisee Rate Adjustment",SUMIF('[1]Fran Bank Payment'!A:A,G43,'[1]Fran Bank Payment'!G:G),VLOOKUP(G43,[1]FINAL!A:E,5,FALSE))</f>
        <v>2905474.2650000001</v>
      </c>
      <c r="R43" s="21">
        <f t="shared" si="0"/>
        <v>-71.625</v>
      </c>
    </row>
    <row r="44" spans="1:18" ht="15" hidden="1" customHeight="1">
      <c r="A44" s="19" t="s">
        <v>56</v>
      </c>
      <c r="B44" s="19">
        <v>6946.3919999999998</v>
      </c>
      <c r="C44" s="20">
        <v>7162.78</v>
      </c>
      <c r="D44" s="19">
        <v>49755481.479999997</v>
      </c>
      <c r="E44" s="19" t="s">
        <v>40</v>
      </c>
      <c r="F44" s="19" t="s">
        <v>41</v>
      </c>
      <c r="G44" s="19" t="s">
        <v>60</v>
      </c>
      <c r="H44" s="20">
        <v>7.96</v>
      </c>
      <c r="I44" s="20">
        <v>7.3230000000000004</v>
      </c>
      <c r="J44" s="20">
        <v>7140</v>
      </c>
      <c r="K44" s="20">
        <v>52286.22</v>
      </c>
      <c r="L44" s="20">
        <v>6953.7150000000001</v>
      </c>
      <c r="M44" s="19">
        <v>7162.76</v>
      </c>
      <c r="N44" s="19">
        <v>49807767.700000003</v>
      </c>
      <c r="O44" s="14" t="s">
        <v>9</v>
      </c>
      <c r="P44" s="21">
        <f>IF(F44="Franchisee Rate Adjustment","",VLOOKUP(G44,[1]FINAL!A:D,4,FALSE))</f>
        <v>7.3230000000000004</v>
      </c>
      <c r="Q44" s="21">
        <f>IF(F44="Franchisee Rate Adjustment",SUMIF('[1]Fran Bank Payment'!A:A,G44,'[1]Fran Bank Payment'!G:G),VLOOKUP(G44,[1]FINAL!A:E,5,FALSE))</f>
        <v>52286.22</v>
      </c>
      <c r="R44" s="21">
        <f t="shared" si="0"/>
        <v>0</v>
      </c>
    </row>
    <row r="45" spans="1:18" ht="15" hidden="1" customHeight="1">
      <c r="A45" s="19" t="s">
        <v>56</v>
      </c>
      <c r="B45" s="19">
        <v>6953.7150000000001</v>
      </c>
      <c r="C45" s="20">
        <v>7162.76</v>
      </c>
      <c r="D45" s="19">
        <v>49807767.700000003</v>
      </c>
      <c r="E45" s="19" t="s">
        <v>19</v>
      </c>
      <c r="F45" s="19" t="s">
        <v>20</v>
      </c>
      <c r="G45" s="19" t="s">
        <v>61</v>
      </c>
      <c r="H45" s="20">
        <v>-688.12400000000002</v>
      </c>
      <c r="I45" s="20">
        <v>-507.41899999999998</v>
      </c>
      <c r="J45" s="20">
        <v>7162.76</v>
      </c>
      <c r="K45" s="20">
        <v>3634520.52</v>
      </c>
      <c r="L45" s="20">
        <v>6446.2960000000003</v>
      </c>
      <c r="M45" s="19">
        <v>7162.76</v>
      </c>
      <c r="N45" s="19">
        <v>46173247.18</v>
      </c>
      <c r="O45" s="14" t="s">
        <v>9</v>
      </c>
      <c r="P45" s="21">
        <f>IF(F45="Franchisee Rate Adjustment","",VLOOKUP(G45,[1]FINAL!A:D,4,FALSE))</f>
        <v>507.44400000000002</v>
      </c>
      <c r="Q45" s="21">
        <f>IF(F45="Franchisee Rate Adjustment",SUMIF('[1]Fran Bank Payment'!A:A,G45,'[1]Fran Bank Payment'!G:G),VLOOKUP(G45,[1]FINAL!A:E,5,FALSE))</f>
        <v>3634699.585</v>
      </c>
      <c r="R45" s="21">
        <f t="shared" si="0"/>
        <v>-179.065</v>
      </c>
    </row>
    <row r="46" spans="1:18" ht="15" hidden="1" customHeight="1">
      <c r="A46" s="19" t="s">
        <v>56</v>
      </c>
      <c r="B46" s="19">
        <v>6446.2960000000003</v>
      </c>
      <c r="C46" s="20">
        <v>7162.76</v>
      </c>
      <c r="D46" s="19">
        <v>46173247.18</v>
      </c>
      <c r="E46" s="19" t="s">
        <v>19</v>
      </c>
      <c r="F46" s="19" t="s">
        <v>20</v>
      </c>
      <c r="G46" s="19" t="s">
        <v>62</v>
      </c>
      <c r="H46" s="20">
        <v>-316.66800000000001</v>
      </c>
      <c r="I46" s="20">
        <v>-237.24</v>
      </c>
      <c r="J46" s="20">
        <v>7162.76</v>
      </c>
      <c r="K46" s="20">
        <v>1699293.18</v>
      </c>
      <c r="L46" s="20">
        <v>6209.0559999999996</v>
      </c>
      <c r="M46" s="19">
        <v>7162.76</v>
      </c>
      <c r="N46" s="19">
        <v>44473954</v>
      </c>
      <c r="O46" s="14" t="s">
        <v>9</v>
      </c>
      <c r="P46" s="21">
        <f>IF(F46="Franchisee Rate Adjustment","",VLOOKUP(G46,[1]FINAL!A:D,4,FALSE))</f>
        <v>237.25399999999999</v>
      </c>
      <c r="Q46" s="21">
        <f>IF(F46="Franchisee Rate Adjustment",SUMIF('[1]Fran Bank Payment'!A:A,G46,'[1]Fran Bank Payment'!G:G),VLOOKUP(G46,[1]FINAL!A:E,5,FALSE))</f>
        <v>1699393.4609999999</v>
      </c>
      <c r="R46" s="21">
        <f t="shared" si="0"/>
        <v>-100.28100000000001</v>
      </c>
    </row>
    <row r="47" spans="1:18" ht="15" hidden="1" customHeight="1">
      <c r="A47" s="19" t="s">
        <v>56</v>
      </c>
      <c r="B47" s="19">
        <v>6209.0559999999996</v>
      </c>
      <c r="C47" s="20">
        <v>7162.76</v>
      </c>
      <c r="D47" s="19">
        <v>44473954</v>
      </c>
      <c r="E47" s="19" t="s">
        <v>40</v>
      </c>
      <c r="F47" s="19" t="s">
        <v>41</v>
      </c>
      <c r="G47" s="19" t="s">
        <v>63</v>
      </c>
      <c r="H47" s="20">
        <v>505.73099999999999</v>
      </c>
      <c r="I47" s="20">
        <v>352.08499999999998</v>
      </c>
      <c r="J47" s="20">
        <v>7140</v>
      </c>
      <c r="K47" s="20">
        <v>2513886.9</v>
      </c>
      <c r="L47" s="20">
        <v>6561.1409999999996</v>
      </c>
      <c r="M47" s="19">
        <v>7161.53</v>
      </c>
      <c r="N47" s="19">
        <v>46987840.899999999</v>
      </c>
      <c r="O47" s="14" t="s">
        <v>9</v>
      </c>
      <c r="P47" s="21">
        <f>IF(F47="Franchisee Rate Adjustment","",VLOOKUP(G47,[1]FINAL!A:D,4,FALSE))</f>
        <v>352.08499999999998</v>
      </c>
      <c r="Q47" s="21">
        <f>IF(F47="Franchisee Rate Adjustment",SUMIF('[1]Fran Bank Payment'!A:A,G47,'[1]Fran Bank Payment'!G:G),VLOOKUP(G47,[1]FINAL!A:E,5,FALSE))</f>
        <v>2513886.9</v>
      </c>
      <c r="R47" s="21">
        <f t="shared" si="0"/>
        <v>0</v>
      </c>
    </row>
    <row r="48" spans="1:18" ht="15" hidden="1" customHeight="1">
      <c r="A48" s="19" t="s">
        <v>56</v>
      </c>
      <c r="B48" s="19">
        <v>6561.1409999999996</v>
      </c>
      <c r="C48" s="20">
        <v>7161.53</v>
      </c>
      <c r="D48" s="19">
        <v>46987840.899999999</v>
      </c>
      <c r="E48" s="19" t="s">
        <v>19</v>
      </c>
      <c r="F48" s="19" t="s">
        <v>20</v>
      </c>
      <c r="G48" s="19" t="s">
        <v>64</v>
      </c>
      <c r="H48" s="20">
        <v>-171.52799999999999</v>
      </c>
      <c r="I48" s="20">
        <v>-126.977</v>
      </c>
      <c r="J48" s="20">
        <v>7161.53</v>
      </c>
      <c r="K48" s="20">
        <v>909349.6</v>
      </c>
      <c r="L48" s="20">
        <v>6434.1639999999998</v>
      </c>
      <c r="M48" s="19">
        <v>7161.54</v>
      </c>
      <c r="N48" s="19">
        <v>46078491.299999997</v>
      </c>
      <c r="O48" s="14" t="s">
        <v>9</v>
      </c>
      <c r="P48" s="21">
        <f>IF(F48="Franchisee Rate Adjustment","",VLOOKUP(G48,[1]FINAL!A:D,4,FALSE))</f>
        <v>126.979</v>
      </c>
      <c r="Q48" s="21">
        <f>IF(F48="Franchisee Rate Adjustment",SUMIF('[1]Fran Bank Payment'!A:A,G48,'[1]Fran Bank Payment'!G:G),VLOOKUP(G48,[1]FINAL!A:E,5,FALSE))</f>
        <v>909363.91799999995</v>
      </c>
      <c r="R48" s="21">
        <f t="shared" si="0"/>
        <v>-14.318</v>
      </c>
    </row>
    <row r="49" spans="1:18" ht="15" hidden="1" customHeight="1">
      <c r="A49" s="19" t="s">
        <v>56</v>
      </c>
      <c r="B49" s="19">
        <v>6434.1639999999998</v>
      </c>
      <c r="C49" s="20">
        <v>7161.54</v>
      </c>
      <c r="D49" s="19">
        <v>46078491.299999997</v>
      </c>
      <c r="E49" s="19" t="s">
        <v>19</v>
      </c>
      <c r="F49" s="19" t="s">
        <v>20</v>
      </c>
      <c r="G49" s="19" t="s">
        <v>65</v>
      </c>
      <c r="H49" s="20">
        <v>-98.3</v>
      </c>
      <c r="I49" s="20">
        <v>-91.186999999999998</v>
      </c>
      <c r="J49" s="20">
        <v>7161.53</v>
      </c>
      <c r="K49" s="20">
        <v>653038.43000000005</v>
      </c>
      <c r="L49" s="20">
        <v>6342.9769999999999</v>
      </c>
      <c r="M49" s="19">
        <v>7161.54</v>
      </c>
      <c r="N49" s="19">
        <v>45425452.869999997</v>
      </c>
      <c r="O49" s="14" t="s">
        <v>9</v>
      </c>
      <c r="P49" s="21">
        <f>IF(F49="Franchisee Rate Adjustment","",VLOOKUP(G49,[1]FINAL!A:D,4,FALSE))</f>
        <v>91.186999999999998</v>
      </c>
      <c r="Q49" s="21">
        <f>IF(F49="Franchisee Rate Adjustment",SUMIF('[1]Fran Bank Payment'!A:A,G49,'[1]Fran Bank Payment'!G:G),VLOOKUP(G49,[1]FINAL!A:E,5,FALSE))</f>
        <v>653038.43599999999</v>
      </c>
      <c r="R49" s="21">
        <f t="shared" si="0"/>
        <v>-6.0000000000000001E-3</v>
      </c>
    </row>
    <row r="50" spans="1:18" ht="15" hidden="1" customHeight="1">
      <c r="A50" s="19" t="s">
        <v>56</v>
      </c>
      <c r="B50" s="19">
        <v>6342.9769999999999</v>
      </c>
      <c r="C50" s="20">
        <v>7161.54</v>
      </c>
      <c r="D50" s="19">
        <v>45425452.869999997</v>
      </c>
      <c r="E50" s="19" t="s">
        <v>19</v>
      </c>
      <c r="F50" s="19" t="s">
        <v>20</v>
      </c>
      <c r="G50" s="19" t="s">
        <v>66</v>
      </c>
      <c r="H50" s="20">
        <v>-421.51</v>
      </c>
      <c r="I50" s="20">
        <v>-391.89400000000001</v>
      </c>
      <c r="J50" s="20">
        <v>7161.54</v>
      </c>
      <c r="K50" s="20">
        <v>2806564.56</v>
      </c>
      <c r="L50" s="20">
        <v>5951.0829999999996</v>
      </c>
      <c r="M50" s="19">
        <v>7161.53</v>
      </c>
      <c r="N50" s="19">
        <v>42618888.310000002</v>
      </c>
      <c r="O50" s="14" t="s">
        <v>9</v>
      </c>
      <c r="P50" s="21">
        <f>IF(F50="Franchisee Rate Adjustment","",VLOOKUP(G50,[1]FINAL!A:D,4,FALSE))</f>
        <v>391.89400000000001</v>
      </c>
      <c r="Q50" s="21">
        <f>IF(F50="Franchisee Rate Adjustment",SUMIF('[1]Fran Bank Payment'!A:A,G50,'[1]Fran Bank Payment'!G:G),VLOOKUP(G50,[1]FINAL!A:E,5,FALSE))</f>
        <v>2806564.557</v>
      </c>
      <c r="R50" s="21">
        <f t="shared" si="0"/>
        <v>3.0000000000000001E-3</v>
      </c>
    </row>
    <row r="51" spans="1:18" ht="15" hidden="1" customHeight="1">
      <c r="A51" s="19" t="s">
        <v>56</v>
      </c>
      <c r="B51" s="19">
        <v>5951.0829999999996</v>
      </c>
      <c r="C51" s="20">
        <v>7161.53</v>
      </c>
      <c r="D51" s="19">
        <v>42618888.310000002</v>
      </c>
      <c r="E51" s="19" t="s">
        <v>19</v>
      </c>
      <c r="F51" s="19" t="s">
        <v>20</v>
      </c>
      <c r="G51" s="19" t="s">
        <v>67</v>
      </c>
      <c r="H51" s="20">
        <v>-707.65700000000004</v>
      </c>
      <c r="I51" s="20">
        <v>-655.64400000000001</v>
      </c>
      <c r="J51" s="20">
        <v>7161.53</v>
      </c>
      <c r="K51" s="20">
        <v>4695414.17</v>
      </c>
      <c r="L51" s="20">
        <v>5295.4390000000003</v>
      </c>
      <c r="M51" s="19">
        <v>7161.54</v>
      </c>
      <c r="N51" s="19">
        <v>37923474.140000001</v>
      </c>
      <c r="O51" s="14" t="s">
        <v>9</v>
      </c>
      <c r="P51" s="21">
        <f>IF(F51="Franchisee Rate Adjustment","",VLOOKUP(G51,[1]FINAL!A:D,4,FALSE))</f>
        <v>655.64400000000001</v>
      </c>
      <c r="Q51" s="21">
        <f>IF(F51="Franchisee Rate Adjustment",SUMIF('[1]Fran Bank Payment'!A:A,G51,'[1]Fran Bank Payment'!G:G),VLOOKUP(G51,[1]FINAL!A:E,5,FALSE))</f>
        <v>4695414.1749999998</v>
      </c>
      <c r="R51" s="21">
        <f t="shared" si="0"/>
        <v>-5.0000000000000001E-3</v>
      </c>
    </row>
    <row r="52" spans="1:18" ht="15" hidden="1" customHeight="1">
      <c r="A52" s="19" t="s">
        <v>56</v>
      </c>
      <c r="B52" s="19">
        <v>5295.4390000000003</v>
      </c>
      <c r="C52" s="20">
        <v>7161.54</v>
      </c>
      <c r="D52" s="19">
        <v>37923474.140000001</v>
      </c>
      <c r="E52" s="19" t="s">
        <v>19</v>
      </c>
      <c r="F52" s="19" t="s">
        <v>20</v>
      </c>
      <c r="G52" s="19" t="s">
        <v>68</v>
      </c>
      <c r="H52" s="20">
        <v>-492.66</v>
      </c>
      <c r="I52" s="20">
        <v>-458.56400000000002</v>
      </c>
      <c r="J52" s="20">
        <v>7161.54</v>
      </c>
      <c r="K52" s="20">
        <v>3284024.44</v>
      </c>
      <c r="L52" s="20">
        <v>4836.875</v>
      </c>
      <c r="M52" s="19">
        <v>7161.54</v>
      </c>
      <c r="N52" s="19">
        <v>34639449.700000003</v>
      </c>
      <c r="O52" s="14" t="s">
        <v>9</v>
      </c>
      <c r="P52" s="21">
        <f>IF(F52="Franchisee Rate Adjustment","",VLOOKUP(G52,[1]FINAL!A:D,4,FALSE))</f>
        <v>458.56400000000002</v>
      </c>
      <c r="Q52" s="21">
        <f>IF(F52="Franchisee Rate Adjustment",SUMIF('[1]Fran Bank Payment'!A:A,G52,'[1]Fran Bank Payment'!G:G),VLOOKUP(G52,[1]FINAL!A:E,5,FALSE))</f>
        <v>3284024.429</v>
      </c>
      <c r="R52" s="21">
        <f t="shared" si="0"/>
        <v>1.0999999999999999E-2</v>
      </c>
    </row>
    <row r="53" spans="1:18" ht="15" hidden="1" customHeight="1">
      <c r="A53" s="19" t="s">
        <v>56</v>
      </c>
      <c r="B53" s="19">
        <v>4836.875</v>
      </c>
      <c r="C53" s="20">
        <v>7161.54</v>
      </c>
      <c r="D53" s="19">
        <v>34639449.700000003</v>
      </c>
      <c r="E53" s="19" t="s">
        <v>19</v>
      </c>
      <c r="F53" s="19" t="s">
        <v>20</v>
      </c>
      <c r="G53" s="19" t="s">
        <v>69</v>
      </c>
      <c r="H53" s="20">
        <v>-1002.845</v>
      </c>
      <c r="I53" s="20">
        <v>-925.65800000000002</v>
      </c>
      <c r="J53" s="20">
        <v>7161.54</v>
      </c>
      <c r="K53" s="20">
        <v>6629136.79</v>
      </c>
      <c r="L53" s="20">
        <v>3911.2170000000001</v>
      </c>
      <c r="M53" s="19">
        <v>7161.53</v>
      </c>
      <c r="N53" s="19">
        <v>28010312.91</v>
      </c>
      <c r="O53" s="14" t="s">
        <v>9</v>
      </c>
      <c r="P53" s="21">
        <f>IF(F53="Franchisee Rate Adjustment","",VLOOKUP(G53,[1]FINAL!A:D,4,FALSE))</f>
        <v>925.65800000000002</v>
      </c>
      <c r="Q53" s="21">
        <f>IF(F53="Franchisee Rate Adjustment",SUMIF('[1]Fran Bank Payment'!A:A,G53,'[1]Fran Bank Payment'!G:G),VLOOKUP(G53,[1]FINAL!A:E,5,FALSE))</f>
        <v>6629136.7929999996</v>
      </c>
      <c r="R53" s="21">
        <f t="shared" si="0"/>
        <v>-3.0000000000000001E-3</v>
      </c>
    </row>
    <row r="54" spans="1:18" ht="15" hidden="1" customHeight="1">
      <c r="A54" s="19" t="s">
        <v>56</v>
      </c>
      <c r="B54" s="19">
        <v>3911.2170000000001</v>
      </c>
      <c r="C54" s="20">
        <v>7161.53</v>
      </c>
      <c r="D54" s="19">
        <v>28010312.91</v>
      </c>
      <c r="E54" s="19" t="s">
        <v>19</v>
      </c>
      <c r="F54" s="19" t="s">
        <v>20</v>
      </c>
      <c r="G54" s="19" t="s">
        <v>70</v>
      </c>
      <c r="H54" s="20">
        <v>-857.65</v>
      </c>
      <c r="I54" s="20">
        <v>-789.94100000000003</v>
      </c>
      <c r="J54" s="20">
        <v>7161.53</v>
      </c>
      <c r="K54" s="20">
        <v>5657186.1699999999</v>
      </c>
      <c r="L54" s="20">
        <v>3121.2759999999998</v>
      </c>
      <c r="M54" s="19">
        <v>7161.53</v>
      </c>
      <c r="N54" s="19">
        <v>22353126.739999998</v>
      </c>
      <c r="O54" s="14" t="s">
        <v>9</v>
      </c>
      <c r="P54" s="21">
        <f>IF(F54="Franchisee Rate Adjustment","",VLOOKUP(G54,[1]FINAL!A:D,4,FALSE))</f>
        <v>789.94100000000003</v>
      </c>
      <c r="Q54" s="21">
        <f>IF(F54="Franchisee Rate Adjustment",SUMIF('[1]Fran Bank Payment'!A:A,G54,'[1]Fran Bank Payment'!G:G),VLOOKUP(G54,[1]FINAL!A:E,5,FALSE))</f>
        <v>5657186.1699999999</v>
      </c>
      <c r="R54" s="21">
        <f t="shared" si="0"/>
        <v>0</v>
      </c>
    </row>
    <row r="55" spans="1:18" ht="15" hidden="1" customHeight="1">
      <c r="A55" s="19" t="s">
        <v>56</v>
      </c>
      <c r="B55" s="19">
        <v>3121.2759999999998</v>
      </c>
      <c r="C55" s="20">
        <v>7161.53</v>
      </c>
      <c r="D55" s="19">
        <v>22353126.739999998</v>
      </c>
      <c r="E55" s="19" t="s">
        <v>19</v>
      </c>
      <c r="F55" s="19" t="s">
        <v>20</v>
      </c>
      <c r="G55" s="19" t="s">
        <v>71</v>
      </c>
      <c r="H55" s="20">
        <v>-489.53800000000001</v>
      </c>
      <c r="I55" s="20">
        <v>-365.84100000000001</v>
      </c>
      <c r="J55" s="20">
        <v>7161.53</v>
      </c>
      <c r="K55" s="20">
        <v>2619981.2999999998</v>
      </c>
      <c r="L55" s="20">
        <v>2755.4349999999999</v>
      </c>
      <c r="M55" s="19">
        <v>7161.54</v>
      </c>
      <c r="N55" s="19">
        <v>19733145.440000001</v>
      </c>
      <c r="O55" s="14" t="s">
        <v>9</v>
      </c>
      <c r="P55" s="21">
        <f>IF(F55="Franchisee Rate Adjustment","",VLOOKUP(G55,[1]FINAL!A:D,4,FALSE))</f>
        <v>365.85599999999999</v>
      </c>
      <c r="Q55" s="21">
        <f>IF(F55="Franchisee Rate Adjustment",SUMIF('[1]Fran Bank Payment'!A:A,G55,'[1]Fran Bank Payment'!G:G),VLOOKUP(G55,[1]FINAL!A:E,5,FALSE))</f>
        <v>2620088.7200000002</v>
      </c>
      <c r="R55" s="21">
        <f t="shared" si="0"/>
        <v>-107.42</v>
      </c>
    </row>
    <row r="56" spans="1:18" ht="15" hidden="1" customHeight="1">
      <c r="A56" s="19" t="s">
        <v>56</v>
      </c>
      <c r="B56" s="19">
        <v>2755.4349999999999</v>
      </c>
      <c r="C56" s="20">
        <v>7161.54</v>
      </c>
      <c r="D56" s="19">
        <v>19733145.440000001</v>
      </c>
      <c r="E56" s="19" t="s">
        <v>19</v>
      </c>
      <c r="F56" s="19" t="s">
        <v>20</v>
      </c>
      <c r="G56" s="19" t="s">
        <v>72</v>
      </c>
      <c r="H56" s="20">
        <v>-412.87</v>
      </c>
      <c r="I56" s="20">
        <v>-379.85</v>
      </c>
      <c r="J56" s="20">
        <v>7161.54</v>
      </c>
      <c r="K56" s="20">
        <v>2720310.97</v>
      </c>
      <c r="L56" s="20">
        <v>2375.585</v>
      </c>
      <c r="M56" s="19">
        <v>7161.53</v>
      </c>
      <c r="N56" s="19">
        <v>17012834.469999999</v>
      </c>
      <c r="O56" s="14" t="s">
        <v>9</v>
      </c>
      <c r="P56" s="21">
        <f>IF(F56="Franchisee Rate Adjustment","",VLOOKUP(G56,[1]FINAL!A:D,4,FALSE))</f>
        <v>379.85</v>
      </c>
      <c r="Q56" s="21">
        <f>IF(F56="Franchisee Rate Adjustment",SUMIF('[1]Fran Bank Payment'!A:A,G56,'[1]Fran Bank Payment'!G:G),VLOOKUP(G56,[1]FINAL!A:E,5,FALSE))</f>
        <v>2720310.969</v>
      </c>
      <c r="R56" s="21">
        <f t="shared" si="0"/>
        <v>1E-3</v>
      </c>
    </row>
    <row r="57" spans="1:18" ht="15" hidden="1" customHeight="1">
      <c r="A57" s="19" t="s">
        <v>56</v>
      </c>
      <c r="B57" s="19">
        <v>2375.585</v>
      </c>
      <c r="C57" s="20">
        <v>7161.53</v>
      </c>
      <c r="D57" s="19">
        <v>17012834.469999999</v>
      </c>
      <c r="E57" s="19" t="s">
        <v>19</v>
      </c>
      <c r="F57" s="19" t="s">
        <v>20</v>
      </c>
      <c r="G57" s="19" t="s">
        <v>73</v>
      </c>
      <c r="H57" s="20">
        <v>-232.18</v>
      </c>
      <c r="I57" s="20">
        <v>-213.68600000000001</v>
      </c>
      <c r="J57" s="20">
        <v>7161.53</v>
      </c>
      <c r="K57" s="20">
        <v>1530318.7</v>
      </c>
      <c r="L57" s="20">
        <v>2161.8989999999999</v>
      </c>
      <c r="M57" s="19">
        <v>7161.54</v>
      </c>
      <c r="N57" s="19">
        <v>15482515.77</v>
      </c>
      <c r="O57" s="14" t="s">
        <v>9</v>
      </c>
      <c r="P57" s="21">
        <f>IF(F57="Franchisee Rate Adjustment","",VLOOKUP(G57,[1]FINAL!A:D,4,FALSE))</f>
        <v>213.68600000000001</v>
      </c>
      <c r="Q57" s="21">
        <f>IF(F57="Franchisee Rate Adjustment",SUMIF('[1]Fran Bank Payment'!A:A,G57,'[1]Fran Bank Payment'!G:G),VLOOKUP(G57,[1]FINAL!A:E,5,FALSE))</f>
        <v>1530318.7</v>
      </c>
      <c r="R57" s="21">
        <f t="shared" si="0"/>
        <v>0</v>
      </c>
    </row>
    <row r="58" spans="1:18" ht="15" hidden="1" customHeight="1">
      <c r="A58" s="19" t="s">
        <v>56</v>
      </c>
      <c r="B58" s="19">
        <v>2161.8989999999999</v>
      </c>
      <c r="C58" s="20">
        <v>7161.54</v>
      </c>
      <c r="D58" s="19">
        <v>15482515.77</v>
      </c>
      <c r="E58" s="19" t="s">
        <v>19</v>
      </c>
      <c r="F58" s="19" t="s">
        <v>20</v>
      </c>
      <c r="G58" s="19" t="s">
        <v>74</v>
      </c>
      <c r="H58" s="20">
        <v>-220.26</v>
      </c>
      <c r="I58" s="20">
        <v>-204.06100000000001</v>
      </c>
      <c r="J58" s="20">
        <v>7161.54</v>
      </c>
      <c r="K58" s="20">
        <v>1461391.01</v>
      </c>
      <c r="L58" s="20">
        <v>1957.838</v>
      </c>
      <c r="M58" s="19">
        <v>7161.53</v>
      </c>
      <c r="N58" s="19">
        <v>14021124.76</v>
      </c>
      <c r="O58" s="14" t="s">
        <v>9</v>
      </c>
      <c r="P58" s="21">
        <f>IF(F58="Franchisee Rate Adjustment","",VLOOKUP(G58,[1]FINAL!A:D,4,FALSE))</f>
        <v>204.06100000000001</v>
      </c>
      <c r="Q58" s="21">
        <f>IF(F58="Franchisee Rate Adjustment",SUMIF('[1]Fran Bank Payment'!A:A,G58,'[1]Fran Bank Payment'!G:G),VLOOKUP(G58,[1]FINAL!A:E,5,FALSE))</f>
        <v>1461391.014</v>
      </c>
      <c r="R58" s="21">
        <f t="shared" si="0"/>
        <v>-4.0000000000000001E-3</v>
      </c>
    </row>
    <row r="59" spans="1:18" ht="15" hidden="1" customHeight="1">
      <c r="A59" s="19" t="s">
        <v>56</v>
      </c>
      <c r="B59" s="19">
        <v>1957.838</v>
      </c>
      <c r="C59" s="20">
        <v>7161.53</v>
      </c>
      <c r="D59" s="19">
        <v>14021124.76</v>
      </c>
      <c r="E59" s="19" t="s">
        <v>19</v>
      </c>
      <c r="F59" s="19" t="s">
        <v>20</v>
      </c>
      <c r="G59" s="19" t="s">
        <v>75</v>
      </c>
      <c r="H59" s="20">
        <v>-230.00800000000001</v>
      </c>
      <c r="I59" s="20">
        <v>-172.50800000000001</v>
      </c>
      <c r="J59" s="20">
        <v>7161.53</v>
      </c>
      <c r="K59" s="20">
        <v>1235421.22</v>
      </c>
      <c r="L59" s="20">
        <v>1785.33</v>
      </c>
      <c r="M59" s="19">
        <v>7161.54</v>
      </c>
      <c r="N59" s="19">
        <v>12785703.539999999</v>
      </c>
      <c r="O59" s="14" t="s">
        <v>9</v>
      </c>
      <c r="P59" s="21">
        <f>IF(F59="Franchisee Rate Adjustment","",VLOOKUP(G59,[1]FINAL!A:D,4,FALSE))</f>
        <v>172.50899999999999</v>
      </c>
      <c r="Q59" s="21">
        <f>IF(F59="Franchisee Rate Adjustment",SUMIF('[1]Fran Bank Payment'!A:A,G59,'[1]Fran Bank Payment'!G:G),VLOOKUP(G59,[1]FINAL!A:E,5,FALSE))</f>
        <v>1235428.379</v>
      </c>
      <c r="R59" s="21">
        <f t="shared" si="0"/>
        <v>-7.1589999999999998</v>
      </c>
    </row>
    <row r="60" spans="1:18" ht="15" hidden="1" customHeight="1">
      <c r="A60" s="19" t="s">
        <v>56</v>
      </c>
      <c r="B60" s="19">
        <v>1785.33</v>
      </c>
      <c r="C60" s="20">
        <v>7161.54</v>
      </c>
      <c r="D60" s="19">
        <v>12785703.539999999</v>
      </c>
      <c r="E60" s="19" t="s">
        <v>19</v>
      </c>
      <c r="F60" s="19" t="s">
        <v>20</v>
      </c>
      <c r="G60" s="19" t="s">
        <v>76</v>
      </c>
      <c r="H60" s="20">
        <v>-106.29</v>
      </c>
      <c r="I60" s="20">
        <v>-97.787000000000006</v>
      </c>
      <c r="J60" s="20">
        <v>7161.54</v>
      </c>
      <c r="K60" s="20">
        <v>700305.51</v>
      </c>
      <c r="L60" s="20">
        <v>1687.5429999999999</v>
      </c>
      <c r="M60" s="19">
        <v>7161.53</v>
      </c>
      <c r="N60" s="19">
        <v>12085398.029999999</v>
      </c>
      <c r="O60" s="14" t="s">
        <v>9</v>
      </c>
      <c r="P60" s="21">
        <f>IF(F60="Franchisee Rate Adjustment","",VLOOKUP(G60,[1]FINAL!A:D,4,FALSE))</f>
        <v>97.787000000000006</v>
      </c>
      <c r="Q60" s="21">
        <f>IF(F60="Franchisee Rate Adjustment",SUMIF('[1]Fran Bank Payment'!A:A,G60,'[1]Fran Bank Payment'!G:G),VLOOKUP(G60,[1]FINAL!A:E,5,FALSE))</f>
        <v>700305.51199999999</v>
      </c>
      <c r="R60" s="21">
        <f t="shared" si="0"/>
        <v>-2E-3</v>
      </c>
    </row>
    <row r="61" spans="1:18" ht="15" hidden="1" customHeight="1">
      <c r="A61" s="19" t="s">
        <v>56</v>
      </c>
      <c r="B61" s="19">
        <v>1687.5429999999999</v>
      </c>
      <c r="C61" s="20">
        <v>7161.53</v>
      </c>
      <c r="D61" s="19">
        <v>12085398.029999999</v>
      </c>
      <c r="E61" s="19" t="s">
        <v>19</v>
      </c>
      <c r="F61" s="19" t="s">
        <v>20</v>
      </c>
      <c r="G61" s="19" t="s">
        <v>77</v>
      </c>
      <c r="H61" s="20">
        <v>-352.88</v>
      </c>
      <c r="I61" s="20">
        <v>-324.64999999999998</v>
      </c>
      <c r="J61" s="20">
        <v>7161.53</v>
      </c>
      <c r="K61" s="20">
        <v>2324990.71</v>
      </c>
      <c r="L61" s="20">
        <v>1362.893</v>
      </c>
      <c r="M61" s="19">
        <v>7161.54</v>
      </c>
      <c r="N61" s="19">
        <v>9760407.3200000003</v>
      </c>
      <c r="O61" s="14" t="s">
        <v>9</v>
      </c>
      <c r="P61" s="21">
        <f>IF(F61="Franchisee Rate Adjustment","",VLOOKUP(G61,[1]FINAL!A:D,4,FALSE))</f>
        <v>324.64999999999998</v>
      </c>
      <c r="Q61" s="21">
        <f>IF(F61="Franchisee Rate Adjustment",SUMIF('[1]Fran Bank Payment'!A:A,G61,'[1]Fran Bank Payment'!G:G),VLOOKUP(G61,[1]FINAL!A:E,5,FALSE))</f>
        <v>2324990.7149999999</v>
      </c>
      <c r="R61" s="21">
        <f t="shared" si="0"/>
        <v>-5.0000000000000001E-3</v>
      </c>
    </row>
    <row r="62" spans="1:18" ht="15" hidden="1" customHeight="1">
      <c r="A62" s="19" t="s">
        <v>56</v>
      </c>
      <c r="B62" s="19">
        <v>1362.893</v>
      </c>
      <c r="C62" s="20">
        <v>7161.54</v>
      </c>
      <c r="D62" s="19">
        <v>9760407.3200000003</v>
      </c>
      <c r="E62" s="19" t="s">
        <v>19</v>
      </c>
      <c r="F62" s="19" t="s">
        <v>20</v>
      </c>
      <c r="G62" s="19" t="s">
        <v>78</v>
      </c>
      <c r="H62" s="20">
        <v>-171.66</v>
      </c>
      <c r="I62" s="20">
        <v>-160.501</v>
      </c>
      <c r="J62" s="20">
        <v>7161.53</v>
      </c>
      <c r="K62" s="20">
        <v>1149432.73</v>
      </c>
      <c r="L62" s="20">
        <v>1202.3920000000001</v>
      </c>
      <c r="M62" s="19">
        <v>7161.54</v>
      </c>
      <c r="N62" s="19">
        <v>8610974.5899999999</v>
      </c>
      <c r="O62" s="14" t="s">
        <v>9</v>
      </c>
      <c r="P62" s="21">
        <f>IF(F62="Franchisee Rate Adjustment","",VLOOKUP(G62,[1]FINAL!A:D,4,FALSE))</f>
        <v>160.501</v>
      </c>
      <c r="Q62" s="21">
        <f>IF(F62="Franchisee Rate Adjustment",SUMIF('[1]Fran Bank Payment'!A:A,G62,'[1]Fran Bank Payment'!G:G),VLOOKUP(G62,[1]FINAL!A:E,5,FALSE))</f>
        <v>1149432.727</v>
      </c>
      <c r="R62" s="21">
        <f t="shared" si="0"/>
        <v>3.0000000000000001E-3</v>
      </c>
    </row>
    <row r="63" spans="1:18" ht="15" hidden="1" customHeight="1">
      <c r="A63" s="19" t="s">
        <v>56</v>
      </c>
      <c r="B63" s="19">
        <v>1202.3920000000001</v>
      </c>
      <c r="C63" s="20">
        <v>7161.54</v>
      </c>
      <c r="D63" s="19">
        <v>8610974.5899999999</v>
      </c>
      <c r="E63" s="19" t="s">
        <v>19</v>
      </c>
      <c r="F63" s="19" t="s">
        <v>20</v>
      </c>
      <c r="G63" s="19" t="s">
        <v>79</v>
      </c>
      <c r="H63" s="20">
        <v>-335.01</v>
      </c>
      <c r="I63" s="20">
        <v>-308.01900000000001</v>
      </c>
      <c r="J63" s="20">
        <v>7161.54</v>
      </c>
      <c r="K63" s="20">
        <v>2205890.39</v>
      </c>
      <c r="L63" s="20">
        <v>894.37300000000005</v>
      </c>
      <c r="M63" s="19">
        <v>7161.54</v>
      </c>
      <c r="N63" s="19">
        <v>6405084.2000000002</v>
      </c>
      <c r="O63" s="14" t="s">
        <v>9</v>
      </c>
      <c r="P63" s="21">
        <f>IF(F63="Franchisee Rate Adjustment","",VLOOKUP(G63,[1]FINAL!A:D,4,FALSE))</f>
        <v>308.01900000000001</v>
      </c>
      <c r="Q63" s="21">
        <f>IF(F63="Franchisee Rate Adjustment",SUMIF('[1]Fran Bank Payment'!A:A,G63,'[1]Fran Bank Payment'!G:G),VLOOKUP(G63,[1]FINAL!A:E,5,FALSE))</f>
        <v>2205890.389</v>
      </c>
      <c r="R63" s="21">
        <f t="shared" si="0"/>
        <v>1E-3</v>
      </c>
    </row>
    <row r="64" spans="1:18" ht="15" hidden="1" customHeight="1">
      <c r="A64" s="19" t="s">
        <v>56</v>
      </c>
      <c r="B64" s="19">
        <v>894.37300000000005</v>
      </c>
      <c r="C64" s="20">
        <v>7161.54</v>
      </c>
      <c r="D64" s="19">
        <v>6405084.2000000002</v>
      </c>
      <c r="E64" s="19" t="s">
        <v>40</v>
      </c>
      <c r="F64" s="19" t="s">
        <v>41</v>
      </c>
      <c r="G64" s="19" t="s">
        <v>80</v>
      </c>
      <c r="H64" s="20">
        <v>3.11</v>
      </c>
      <c r="I64" s="20">
        <v>2.3330000000000002</v>
      </c>
      <c r="J64" s="20">
        <v>7140</v>
      </c>
      <c r="K64" s="20">
        <v>16657.62</v>
      </c>
      <c r="L64" s="20">
        <v>896.70600000000002</v>
      </c>
      <c r="M64" s="19">
        <v>7161.48</v>
      </c>
      <c r="N64" s="19">
        <v>6421741.8200000003</v>
      </c>
      <c r="O64" s="14" t="s">
        <v>9</v>
      </c>
      <c r="P64" s="21">
        <f>IF(F64="Franchisee Rate Adjustment","",VLOOKUP(G64,[1]FINAL!A:D,4,FALSE))</f>
        <v>2.3330000000000002</v>
      </c>
      <c r="Q64" s="21">
        <f>IF(F64="Franchisee Rate Adjustment",SUMIF('[1]Fran Bank Payment'!A:A,G64,'[1]Fran Bank Payment'!G:G),VLOOKUP(G64,[1]FINAL!A:E,5,FALSE))</f>
        <v>16657.62</v>
      </c>
      <c r="R64" s="21">
        <f t="shared" si="0"/>
        <v>0</v>
      </c>
    </row>
    <row r="65" spans="1:18" ht="15" hidden="1" customHeight="1">
      <c r="A65" s="19" t="s">
        <v>56</v>
      </c>
      <c r="B65" s="19">
        <v>896.70600000000002</v>
      </c>
      <c r="C65" s="20">
        <v>7161.48</v>
      </c>
      <c r="D65" s="19">
        <v>6421741.8200000003</v>
      </c>
      <c r="E65" s="19" t="s">
        <v>19</v>
      </c>
      <c r="F65" s="19" t="s">
        <v>20</v>
      </c>
      <c r="G65" s="19" t="s">
        <v>81</v>
      </c>
      <c r="H65" s="20">
        <v>-799.16200000000003</v>
      </c>
      <c r="I65" s="20">
        <v>-592.69200000000001</v>
      </c>
      <c r="J65" s="20">
        <v>7161.48</v>
      </c>
      <c r="K65" s="20">
        <v>4244551.9000000004</v>
      </c>
      <c r="L65" s="20">
        <v>304.01400000000001</v>
      </c>
      <c r="M65" s="19">
        <v>7161.48</v>
      </c>
      <c r="N65" s="19">
        <v>2177189.92</v>
      </c>
      <c r="O65" s="14" t="s">
        <v>9</v>
      </c>
      <c r="P65" s="21">
        <f>IF(F65="Franchisee Rate Adjustment","",VLOOKUP(G65,[1]FINAL!A:D,4,FALSE))</f>
        <v>592.721</v>
      </c>
      <c r="Q65" s="21">
        <f>IF(F65="Franchisee Rate Adjustment",SUMIF('[1]Fran Bank Payment'!A:A,G65,'[1]Fran Bank Payment'!G:G),VLOOKUP(G65,[1]FINAL!A:E,5,FALSE))</f>
        <v>4244759.5870000003</v>
      </c>
      <c r="R65" s="21">
        <f t="shared" si="0"/>
        <v>-207.68700000000001</v>
      </c>
    </row>
    <row r="66" spans="1:18" ht="15" hidden="1" customHeight="1">
      <c r="A66" s="19" t="s">
        <v>56</v>
      </c>
      <c r="B66" s="19">
        <v>304.01400000000001</v>
      </c>
      <c r="C66" s="20">
        <v>7161.48</v>
      </c>
      <c r="D66" s="19">
        <v>2177189.92</v>
      </c>
      <c r="E66" s="19" t="s">
        <v>19</v>
      </c>
      <c r="F66" s="19" t="s">
        <v>20</v>
      </c>
      <c r="G66" s="19" t="s">
        <v>82</v>
      </c>
      <c r="H66" s="20">
        <v>-25.6</v>
      </c>
      <c r="I66" s="20">
        <v>-23.552</v>
      </c>
      <c r="J66" s="20">
        <v>7161.48</v>
      </c>
      <c r="K66" s="20">
        <v>168667.18</v>
      </c>
      <c r="L66" s="20">
        <v>280.46199999999999</v>
      </c>
      <c r="M66" s="19">
        <v>7161.48</v>
      </c>
      <c r="N66" s="19">
        <v>2008522.74</v>
      </c>
      <c r="O66" s="14" t="s">
        <v>9</v>
      </c>
      <c r="P66" s="21">
        <f>IF(F66="Franchisee Rate Adjustment","",VLOOKUP(G66,[1]FINAL!A:D,4,FALSE))</f>
        <v>23.552</v>
      </c>
      <c r="Q66" s="21">
        <f>IF(F66="Franchisee Rate Adjustment",SUMIF('[1]Fran Bank Payment'!A:A,G66,'[1]Fran Bank Payment'!G:G),VLOOKUP(G66,[1]FINAL!A:E,5,FALSE))</f>
        <v>168667.177</v>
      </c>
      <c r="R66" s="21">
        <f t="shared" si="0"/>
        <v>3.0000000000000001E-3</v>
      </c>
    </row>
    <row r="67" spans="1:18" ht="15" hidden="1" customHeight="1">
      <c r="A67" s="19" t="s">
        <v>56</v>
      </c>
      <c r="B67" s="19">
        <v>280.46199999999999</v>
      </c>
      <c r="C67" s="20">
        <v>7161.48</v>
      </c>
      <c r="D67" s="19">
        <v>2008522.74</v>
      </c>
      <c r="E67" s="19" t="s">
        <v>40</v>
      </c>
      <c r="F67" s="19" t="s">
        <v>43</v>
      </c>
      <c r="G67" s="19" t="s">
        <v>83</v>
      </c>
      <c r="H67" s="20">
        <v>5000</v>
      </c>
      <c r="I67" s="20">
        <v>4975</v>
      </c>
      <c r="J67" s="20">
        <v>7155.78</v>
      </c>
      <c r="K67" s="22">
        <v>35600005.5</v>
      </c>
      <c r="L67" s="20">
        <v>5255.4620000000004</v>
      </c>
      <c r="M67" s="19">
        <v>7156.08</v>
      </c>
      <c r="N67" s="19">
        <v>37608528.240000002</v>
      </c>
      <c r="O67" s="14" t="s">
        <v>9</v>
      </c>
      <c r="P67" s="21" t="str">
        <f>IF(F67="Franchisee Rate Adjustment","",VLOOKUP(G67,[1]FINAL!A:D,4,FALSE))</f>
        <v/>
      </c>
      <c r="Q67" s="21">
        <f>IF(F67="Franchisee Rate Adjustment",SUMIF('[1]Fran Bank Payment'!A:A,G67,'[1]Fran Bank Payment'!G:G),VLOOKUP(G67,[1]FINAL!A:E,5,FALSE))</f>
        <v>35600000</v>
      </c>
      <c r="R67" s="21">
        <f t="shared" si="0"/>
        <v>5.5</v>
      </c>
    </row>
    <row r="68" spans="1:18" ht="15" hidden="1" customHeight="1">
      <c r="A68" s="19" t="s">
        <v>56</v>
      </c>
      <c r="B68" s="19">
        <v>5255.4620000000004</v>
      </c>
      <c r="C68" s="20">
        <v>7156.08</v>
      </c>
      <c r="D68" s="19">
        <v>37608528.240000002</v>
      </c>
      <c r="E68" s="19" t="s">
        <v>19</v>
      </c>
      <c r="F68" s="19" t="s">
        <v>20</v>
      </c>
      <c r="G68" s="19" t="s">
        <v>84</v>
      </c>
      <c r="H68" s="20">
        <v>-382.57799999999997</v>
      </c>
      <c r="I68" s="20">
        <v>-285.40100000000001</v>
      </c>
      <c r="J68" s="20">
        <v>7156.08</v>
      </c>
      <c r="K68" s="20">
        <v>2042352.39</v>
      </c>
      <c r="L68" s="20">
        <v>4970.0609999999997</v>
      </c>
      <c r="M68" s="19">
        <v>7156.08</v>
      </c>
      <c r="N68" s="19">
        <v>35566175.850000001</v>
      </c>
      <c r="O68" s="14" t="s">
        <v>9</v>
      </c>
      <c r="P68" s="21">
        <f>IF(F68="Franchisee Rate Adjustment","",VLOOKUP(G68,[1]FINAL!A:D,4,FALSE))</f>
        <v>285.40499999999997</v>
      </c>
      <c r="Q68" s="21">
        <f>IF(F68="Franchisee Rate Adjustment",SUMIF('[1]Fran Bank Payment'!A:A,G68,'[1]Fran Bank Payment'!G:G),VLOOKUP(G68,[1]FINAL!A:E,5,FALSE))</f>
        <v>2042381.0120000001</v>
      </c>
      <c r="R68" s="21">
        <f t="shared" si="0"/>
        <v>-28.622</v>
      </c>
    </row>
    <row r="69" spans="1:18" ht="15" hidden="1" customHeight="1">
      <c r="A69" s="19" t="s">
        <v>56</v>
      </c>
      <c r="B69" s="19">
        <v>4970.0609999999997</v>
      </c>
      <c r="C69" s="20">
        <v>7156.08</v>
      </c>
      <c r="D69" s="19">
        <v>35566175.850000001</v>
      </c>
      <c r="E69" s="19" t="s">
        <v>19</v>
      </c>
      <c r="F69" s="19" t="s">
        <v>20</v>
      </c>
      <c r="G69" s="19" t="s">
        <v>85</v>
      </c>
      <c r="H69" s="20">
        <v>-564.92600000000004</v>
      </c>
      <c r="I69" s="20">
        <v>-420.34100000000001</v>
      </c>
      <c r="J69" s="20">
        <v>7156.08</v>
      </c>
      <c r="K69" s="20">
        <v>3007993.82</v>
      </c>
      <c r="L69" s="20">
        <v>4549.72</v>
      </c>
      <c r="M69" s="19">
        <v>7156.08</v>
      </c>
      <c r="N69" s="19">
        <v>32558182.030000001</v>
      </c>
      <c r="O69" s="14" t="s">
        <v>9</v>
      </c>
      <c r="P69" s="21">
        <f>IF(F69="Franchisee Rate Adjustment","",VLOOKUP(G69,[1]FINAL!A:D,4,FALSE))</f>
        <v>420.34699999999998</v>
      </c>
      <c r="Q69" s="21">
        <f>IF(F69="Franchisee Rate Adjustment",SUMIF('[1]Fran Bank Payment'!A:A,G69,'[1]Fran Bank Payment'!G:G),VLOOKUP(G69,[1]FINAL!A:E,5,FALSE))</f>
        <v>3008036.76</v>
      </c>
      <c r="R69" s="21">
        <f t="shared" si="0"/>
        <v>-42.94</v>
      </c>
    </row>
    <row r="70" spans="1:18" ht="15" hidden="1" customHeight="1">
      <c r="A70" s="19" t="s">
        <v>56</v>
      </c>
      <c r="B70" s="19">
        <v>4549.72</v>
      </c>
      <c r="C70" s="20">
        <v>7156.08</v>
      </c>
      <c r="D70" s="19">
        <v>32558182.030000001</v>
      </c>
      <c r="E70" s="19" t="s">
        <v>19</v>
      </c>
      <c r="F70" s="19" t="s">
        <v>20</v>
      </c>
      <c r="G70" s="19" t="s">
        <v>86</v>
      </c>
      <c r="H70" s="20">
        <v>-47</v>
      </c>
      <c r="I70" s="20">
        <v>-45.12</v>
      </c>
      <c r="J70" s="20">
        <v>7156.08</v>
      </c>
      <c r="K70" s="20">
        <v>322882.33</v>
      </c>
      <c r="L70" s="20">
        <v>4504.6000000000004</v>
      </c>
      <c r="M70" s="19">
        <v>7156.08</v>
      </c>
      <c r="N70" s="19">
        <v>32235299.699999999</v>
      </c>
      <c r="O70" s="14" t="s">
        <v>9</v>
      </c>
      <c r="P70" s="21">
        <f>IF(F70="Franchisee Rate Adjustment","",VLOOKUP(G70,[1]FINAL!A:D,4,FALSE))</f>
        <v>45.12</v>
      </c>
      <c r="Q70" s="21">
        <f>IF(F70="Franchisee Rate Adjustment",SUMIF('[1]Fran Bank Payment'!A:A,G70,'[1]Fran Bank Payment'!G:G),VLOOKUP(G70,[1]FINAL!A:E,5,FALSE))</f>
        <v>322882.33</v>
      </c>
      <c r="R70" s="21">
        <f t="shared" si="0"/>
        <v>0</v>
      </c>
    </row>
    <row r="71" spans="1:18" ht="15" hidden="1" customHeight="1">
      <c r="A71" s="19" t="s">
        <v>56</v>
      </c>
      <c r="B71" s="19">
        <v>4504.6000000000004</v>
      </c>
      <c r="C71" s="20">
        <v>7156.08</v>
      </c>
      <c r="D71" s="19">
        <v>32235299.699999999</v>
      </c>
      <c r="E71" s="19" t="s">
        <v>19</v>
      </c>
      <c r="F71" s="19" t="s">
        <v>20</v>
      </c>
      <c r="G71" s="19" t="s">
        <v>87</v>
      </c>
      <c r="H71" s="20">
        <v>-222.04</v>
      </c>
      <c r="I71" s="20">
        <v>-163.67699999999999</v>
      </c>
      <c r="J71" s="20">
        <v>7156.08</v>
      </c>
      <c r="K71" s="20">
        <v>1171285.7</v>
      </c>
      <c r="L71" s="20">
        <v>4340.9229999999998</v>
      </c>
      <c r="M71" s="19">
        <v>7156.09</v>
      </c>
      <c r="N71" s="19">
        <v>31064014</v>
      </c>
      <c r="O71" s="14" t="s">
        <v>9</v>
      </c>
      <c r="P71" s="21">
        <f>IF(F71="Franchisee Rate Adjustment","",VLOOKUP(G71,[1]FINAL!A:D,4,FALSE))</f>
        <v>163.67599999999999</v>
      </c>
      <c r="Q71" s="21">
        <f>IF(F71="Franchisee Rate Adjustment",SUMIF('[1]Fran Bank Payment'!A:A,G71,'[1]Fran Bank Payment'!G:G),VLOOKUP(G71,[1]FINAL!A:E,5,FALSE))</f>
        <v>1171278.55</v>
      </c>
      <c r="R71" s="21">
        <f t="shared" si="0"/>
        <v>7.15</v>
      </c>
    </row>
    <row r="72" spans="1:18" ht="15" hidden="1" customHeight="1">
      <c r="A72" s="19" t="s">
        <v>56</v>
      </c>
      <c r="B72" s="19">
        <v>4340.9229999999998</v>
      </c>
      <c r="C72" s="20">
        <v>7156.09</v>
      </c>
      <c r="D72" s="19">
        <v>31064014</v>
      </c>
      <c r="E72" s="19" t="s">
        <v>19</v>
      </c>
      <c r="F72" s="19" t="s">
        <v>20</v>
      </c>
      <c r="G72" s="19" t="s">
        <v>88</v>
      </c>
      <c r="H72" s="20">
        <v>-45.07</v>
      </c>
      <c r="I72" s="20">
        <v>-41.463999999999999</v>
      </c>
      <c r="J72" s="20">
        <v>7156.09</v>
      </c>
      <c r="K72" s="20">
        <v>296720.12</v>
      </c>
      <c r="L72" s="20">
        <v>4299.4589999999998</v>
      </c>
      <c r="M72" s="19">
        <v>7156.08</v>
      </c>
      <c r="N72" s="19">
        <v>30767293.879999999</v>
      </c>
      <c r="O72" s="14" t="s">
        <v>9</v>
      </c>
      <c r="P72" s="21">
        <f>IF(F72="Franchisee Rate Adjustment","",VLOOKUP(G72,[1]FINAL!A:D,4,FALSE))</f>
        <v>41.463999999999999</v>
      </c>
      <c r="Q72" s="21">
        <f>IF(F72="Franchisee Rate Adjustment",SUMIF('[1]Fran Bank Payment'!A:A,G72,'[1]Fran Bank Payment'!G:G),VLOOKUP(G72,[1]FINAL!A:E,5,FALSE))</f>
        <v>296720.11599999998</v>
      </c>
      <c r="R72" s="21">
        <f t="shared" si="0"/>
        <v>4.0000000000000001E-3</v>
      </c>
    </row>
    <row r="73" spans="1:18" ht="15" hidden="1" customHeight="1">
      <c r="A73" s="19" t="s">
        <v>56</v>
      </c>
      <c r="B73" s="19">
        <v>4299.4589999999998</v>
      </c>
      <c r="C73" s="20">
        <v>7156.08</v>
      </c>
      <c r="D73" s="19">
        <v>30767293.879999999</v>
      </c>
      <c r="E73" s="19" t="s">
        <v>19</v>
      </c>
      <c r="F73" s="19" t="s">
        <v>20</v>
      </c>
      <c r="G73" s="19" t="s">
        <v>89</v>
      </c>
      <c r="H73" s="20">
        <v>-96.89</v>
      </c>
      <c r="I73" s="20">
        <v>-89.138999999999996</v>
      </c>
      <c r="J73" s="20">
        <v>7156.08</v>
      </c>
      <c r="K73" s="20">
        <v>637885.81999999995</v>
      </c>
      <c r="L73" s="20">
        <v>4210.32</v>
      </c>
      <c r="M73" s="19">
        <v>7156.09</v>
      </c>
      <c r="N73" s="19">
        <v>30129408.059999999</v>
      </c>
      <c r="O73" s="14" t="s">
        <v>9</v>
      </c>
      <c r="P73" s="21">
        <f>IF(F73="Franchisee Rate Adjustment","",VLOOKUP(G73,[1]FINAL!A:D,4,FALSE))</f>
        <v>89.138999999999996</v>
      </c>
      <c r="Q73" s="21">
        <f>IF(F73="Franchisee Rate Adjustment",SUMIF('[1]Fran Bank Payment'!A:A,G73,'[1]Fran Bank Payment'!G:G),VLOOKUP(G73,[1]FINAL!A:E,5,FALSE))</f>
        <v>637885.81499999994</v>
      </c>
      <c r="R73" s="21">
        <f t="shared" si="0"/>
        <v>5.0000000000000001E-3</v>
      </c>
    </row>
    <row r="74" spans="1:18" ht="15" hidden="1" customHeight="1">
      <c r="A74" s="19" t="s">
        <v>56</v>
      </c>
      <c r="B74" s="19">
        <v>4210.32</v>
      </c>
      <c r="C74" s="20">
        <v>7156.09</v>
      </c>
      <c r="D74" s="19">
        <v>30129408.059999999</v>
      </c>
      <c r="E74" s="19" t="s">
        <v>19</v>
      </c>
      <c r="F74" s="19" t="s">
        <v>20</v>
      </c>
      <c r="G74" s="19" t="s">
        <v>90</v>
      </c>
      <c r="H74" s="20">
        <v>-1.98</v>
      </c>
      <c r="I74" s="20">
        <v>-1.8220000000000001</v>
      </c>
      <c r="J74" s="20">
        <v>7156.09</v>
      </c>
      <c r="K74" s="20">
        <v>13038.4</v>
      </c>
      <c r="L74" s="20">
        <v>4208.4979999999996</v>
      </c>
      <c r="M74" s="19">
        <v>7156.09</v>
      </c>
      <c r="N74" s="19">
        <v>30116369.66</v>
      </c>
      <c r="O74" s="14" t="s">
        <v>9</v>
      </c>
      <c r="P74" s="21">
        <f>IF(F74="Franchisee Rate Adjustment","",VLOOKUP(G74,[1]FINAL!A:D,4,FALSE))</f>
        <v>1.8220000000000001</v>
      </c>
      <c r="Q74" s="21">
        <f>IF(F74="Franchisee Rate Adjustment",SUMIF('[1]Fran Bank Payment'!A:A,G74,'[1]Fran Bank Payment'!G:G),VLOOKUP(G74,[1]FINAL!A:E,5,FALSE))</f>
        <v>13038.396000000001</v>
      </c>
      <c r="R74" s="21">
        <f t="shared" ref="R74:R137" si="1">ROUND(K74-Q74,3)</f>
        <v>4.0000000000000001E-3</v>
      </c>
    </row>
    <row r="75" spans="1:18" ht="15" hidden="1" customHeight="1">
      <c r="A75" s="19" t="s">
        <v>56</v>
      </c>
      <c r="B75" s="19">
        <v>4208.4979999999996</v>
      </c>
      <c r="C75" s="20">
        <v>7156.09</v>
      </c>
      <c r="D75" s="19">
        <v>30116369.66</v>
      </c>
      <c r="E75" s="19" t="s">
        <v>19</v>
      </c>
      <c r="F75" s="19" t="s">
        <v>20</v>
      </c>
      <c r="G75" s="19" t="s">
        <v>91</v>
      </c>
      <c r="H75" s="20">
        <v>-9.5399999999999991</v>
      </c>
      <c r="I75" s="20">
        <v>-8.7769999999999992</v>
      </c>
      <c r="J75" s="20">
        <v>7156.09</v>
      </c>
      <c r="K75" s="20">
        <v>62809</v>
      </c>
      <c r="L75" s="20">
        <v>4199.7209999999995</v>
      </c>
      <c r="M75" s="19">
        <v>7156.09</v>
      </c>
      <c r="N75" s="19">
        <v>30053560.66</v>
      </c>
      <c r="O75" s="14" t="s">
        <v>9</v>
      </c>
      <c r="P75" s="21">
        <f>IF(F75="Franchisee Rate Adjustment","",VLOOKUP(G75,[1]FINAL!A:D,4,FALSE))</f>
        <v>8.7769999999999992</v>
      </c>
      <c r="Q75" s="21">
        <f>IF(F75="Franchisee Rate Adjustment",SUMIF('[1]Fran Bank Payment'!A:A,G75,'[1]Fran Bank Payment'!G:G),VLOOKUP(G75,[1]FINAL!A:E,5,FALSE))</f>
        <v>62809.002</v>
      </c>
      <c r="R75" s="21">
        <f t="shared" si="1"/>
        <v>-2E-3</v>
      </c>
    </row>
    <row r="76" spans="1:18" ht="15" hidden="1" customHeight="1">
      <c r="A76" s="19" t="s">
        <v>56</v>
      </c>
      <c r="B76" s="19">
        <v>4199.7209999999995</v>
      </c>
      <c r="C76" s="20">
        <v>7156.09</v>
      </c>
      <c r="D76" s="19">
        <v>30053560.66</v>
      </c>
      <c r="E76" s="19" t="s">
        <v>19</v>
      </c>
      <c r="F76" s="19" t="s">
        <v>20</v>
      </c>
      <c r="G76" s="19" t="s">
        <v>92</v>
      </c>
      <c r="H76" s="20">
        <v>-50.05</v>
      </c>
      <c r="I76" s="20">
        <v>-46.045999999999999</v>
      </c>
      <c r="J76" s="20">
        <v>7156.09</v>
      </c>
      <c r="K76" s="20">
        <v>329509.32</v>
      </c>
      <c r="L76" s="20">
        <v>4153.6750000000002</v>
      </c>
      <c r="M76" s="19">
        <v>7156.08</v>
      </c>
      <c r="N76" s="19">
        <v>29724051.34</v>
      </c>
      <c r="O76" s="14" t="s">
        <v>9</v>
      </c>
      <c r="P76" s="21">
        <f>IF(F76="Franchisee Rate Adjustment","",VLOOKUP(G76,[1]FINAL!A:D,4,FALSE))</f>
        <v>46.045999999999999</v>
      </c>
      <c r="Q76" s="21">
        <f>IF(F76="Franchisee Rate Adjustment",SUMIF('[1]Fran Bank Payment'!A:A,G76,'[1]Fran Bank Payment'!G:G),VLOOKUP(G76,[1]FINAL!A:E,5,FALSE))</f>
        <v>329509.32</v>
      </c>
      <c r="R76" s="21">
        <f t="shared" si="1"/>
        <v>0</v>
      </c>
    </row>
    <row r="77" spans="1:18" ht="15" hidden="1" customHeight="1">
      <c r="A77" s="19" t="s">
        <v>56</v>
      </c>
      <c r="B77" s="19">
        <v>4153.6750000000002</v>
      </c>
      <c r="C77" s="20">
        <v>7156.08</v>
      </c>
      <c r="D77" s="19">
        <v>29724051.34</v>
      </c>
      <c r="E77" s="19" t="s">
        <v>19</v>
      </c>
      <c r="F77" s="19" t="s">
        <v>20</v>
      </c>
      <c r="G77" s="19" t="s">
        <v>93</v>
      </c>
      <c r="H77" s="20">
        <v>-130.97</v>
      </c>
      <c r="I77" s="20">
        <v>-120.49299999999999</v>
      </c>
      <c r="J77" s="20">
        <v>7156.08</v>
      </c>
      <c r="K77" s="20">
        <v>862257.55</v>
      </c>
      <c r="L77" s="20">
        <v>4033.1819999999998</v>
      </c>
      <c r="M77" s="19">
        <v>7156.09</v>
      </c>
      <c r="N77" s="19">
        <v>28861793.789999999</v>
      </c>
      <c r="O77" s="14" t="s">
        <v>9</v>
      </c>
      <c r="P77" s="21">
        <f>IF(F77="Franchisee Rate Adjustment","",VLOOKUP(G77,[1]FINAL!A:D,4,FALSE))</f>
        <v>120.49299999999999</v>
      </c>
      <c r="Q77" s="21">
        <f>IF(F77="Franchisee Rate Adjustment",SUMIF('[1]Fran Bank Payment'!A:A,G77,'[1]Fran Bank Payment'!G:G),VLOOKUP(G77,[1]FINAL!A:E,5,FALSE))</f>
        <v>862257.54700000002</v>
      </c>
      <c r="R77" s="21">
        <f t="shared" si="1"/>
        <v>3.0000000000000001E-3</v>
      </c>
    </row>
    <row r="78" spans="1:18" ht="15" hidden="1" customHeight="1">
      <c r="A78" s="19" t="s">
        <v>94</v>
      </c>
      <c r="B78" s="19">
        <v>4033.1819999999998</v>
      </c>
      <c r="C78" s="20">
        <v>7156.09</v>
      </c>
      <c r="D78" s="19">
        <v>28861793.789999999</v>
      </c>
      <c r="E78" s="19" t="s">
        <v>19</v>
      </c>
      <c r="F78" s="19" t="s">
        <v>20</v>
      </c>
      <c r="G78" s="19" t="s">
        <v>95</v>
      </c>
      <c r="H78" s="20">
        <v>-89.36</v>
      </c>
      <c r="I78" s="20">
        <v>-82.212000000000003</v>
      </c>
      <c r="J78" s="20">
        <v>7156.09</v>
      </c>
      <c r="K78" s="20">
        <v>588316.47</v>
      </c>
      <c r="L78" s="20">
        <v>3950.97</v>
      </c>
      <c r="M78" s="19">
        <v>7156.09</v>
      </c>
      <c r="N78" s="19">
        <v>28273477.32</v>
      </c>
      <c r="O78" s="14" t="s">
        <v>9</v>
      </c>
      <c r="P78" s="21">
        <f>IF(F78="Franchisee Rate Adjustment","",VLOOKUP(G78,[1]FINAL!A:D,4,FALSE))</f>
        <v>82.212000000000003</v>
      </c>
      <c r="Q78" s="21">
        <f>IF(F78="Franchisee Rate Adjustment",SUMIF('[1]Fran Bank Payment'!A:A,G78,'[1]Fran Bank Payment'!G:G),VLOOKUP(G78,[1]FINAL!A:E,5,FALSE))</f>
        <v>588316.47100000002</v>
      </c>
      <c r="R78" s="21">
        <f t="shared" si="1"/>
        <v>-1E-3</v>
      </c>
    </row>
    <row r="79" spans="1:18" ht="15" hidden="1" customHeight="1">
      <c r="A79" s="19" t="s">
        <v>94</v>
      </c>
      <c r="B79" s="19">
        <v>3950.97</v>
      </c>
      <c r="C79" s="20">
        <v>7156.09</v>
      </c>
      <c r="D79" s="19">
        <v>28273477.32</v>
      </c>
      <c r="E79" s="19" t="s">
        <v>40</v>
      </c>
      <c r="F79" s="19" t="s">
        <v>41</v>
      </c>
      <c r="G79" s="19" t="s">
        <v>96</v>
      </c>
      <c r="H79" s="20">
        <v>298.95</v>
      </c>
      <c r="I79" s="20">
        <v>275.03300000000002</v>
      </c>
      <c r="J79" s="20">
        <v>7097.1</v>
      </c>
      <c r="K79" s="20">
        <v>1951944.96</v>
      </c>
      <c r="L79" s="20">
        <v>4226.0029999999997</v>
      </c>
      <c r="M79" s="19">
        <v>7152.25</v>
      </c>
      <c r="N79" s="19">
        <v>30225422.280000001</v>
      </c>
      <c r="O79" s="14" t="s">
        <v>9</v>
      </c>
      <c r="P79" s="21">
        <f>IF(F79="Franchisee Rate Adjustment","",VLOOKUP(G79,[1]FINAL!A:D,4,FALSE))</f>
        <v>275.03300000000002</v>
      </c>
      <c r="Q79" s="21">
        <f>IF(F79="Franchisee Rate Adjustment",SUMIF('[1]Fran Bank Payment'!A:A,G79,'[1]Fran Bank Payment'!G:G),VLOOKUP(G79,[1]FINAL!A:E,5,FALSE))</f>
        <v>1951936.7039999999</v>
      </c>
      <c r="R79" s="21">
        <f t="shared" si="1"/>
        <v>8.2560000000000002</v>
      </c>
    </row>
    <row r="80" spans="1:18" ht="15" hidden="1" customHeight="1">
      <c r="A80" s="19" t="s">
        <v>94</v>
      </c>
      <c r="B80" s="19">
        <v>4226.0029999999997</v>
      </c>
      <c r="C80" s="20">
        <v>7152.25</v>
      </c>
      <c r="D80" s="19">
        <v>30225422.280000001</v>
      </c>
      <c r="E80" s="19" t="s">
        <v>19</v>
      </c>
      <c r="F80" s="19" t="s">
        <v>20</v>
      </c>
      <c r="G80" s="19" t="s">
        <v>97</v>
      </c>
      <c r="H80" s="20">
        <v>-1633.1489999999999</v>
      </c>
      <c r="I80" s="20">
        <v>-1509.123</v>
      </c>
      <c r="J80" s="20">
        <v>7152.25</v>
      </c>
      <c r="K80" s="20">
        <v>10793624.98</v>
      </c>
      <c r="L80" s="20">
        <v>2716.88</v>
      </c>
      <c r="M80" s="19">
        <v>7152.25</v>
      </c>
      <c r="N80" s="19">
        <v>19431797.300000001</v>
      </c>
      <c r="O80" s="14" t="s">
        <v>9</v>
      </c>
      <c r="P80" s="21">
        <f>IF(F80="Franchisee Rate Adjustment","",VLOOKUP(G80,[1]FINAL!A:D,4,FALSE))</f>
        <v>1509.123</v>
      </c>
      <c r="Q80" s="21">
        <f>IF(F80="Franchisee Rate Adjustment",SUMIF('[1]Fran Bank Payment'!A:A,G80,'[1]Fran Bank Payment'!G:G),VLOOKUP(G80,[1]FINAL!A:E,5,FALSE))</f>
        <v>10793624.977</v>
      </c>
      <c r="R80" s="21">
        <f t="shared" si="1"/>
        <v>3.0000000000000001E-3</v>
      </c>
    </row>
    <row r="81" spans="1:18" ht="15" hidden="1" customHeight="1">
      <c r="A81" s="19" t="s">
        <v>94</v>
      </c>
      <c r="B81" s="19">
        <v>2716.88</v>
      </c>
      <c r="C81" s="20">
        <v>7152.25</v>
      </c>
      <c r="D81" s="19">
        <v>19431797.300000001</v>
      </c>
      <c r="E81" s="19" t="s">
        <v>19</v>
      </c>
      <c r="F81" s="19" t="s">
        <v>20</v>
      </c>
      <c r="G81" s="19" t="s">
        <v>98</v>
      </c>
      <c r="H81" s="20">
        <v>-7.0000000000000007E-2</v>
      </c>
      <c r="I81" s="20">
        <v>-6.4000000000000001E-2</v>
      </c>
      <c r="J81" s="20">
        <v>7152.25</v>
      </c>
      <c r="K81" s="20">
        <v>457.74</v>
      </c>
      <c r="L81" s="20">
        <v>2716.8159999999998</v>
      </c>
      <c r="M81" s="19">
        <v>7152.25</v>
      </c>
      <c r="N81" s="19">
        <v>19431339.559999999</v>
      </c>
      <c r="O81" s="14" t="s">
        <v>9</v>
      </c>
      <c r="P81" s="21">
        <f>IF(F81="Franchisee Rate Adjustment","",VLOOKUP(G81,[1]FINAL!A:D,4,FALSE))</f>
        <v>6.4000000000000001E-2</v>
      </c>
      <c r="Q81" s="21">
        <f>IF(F81="Franchisee Rate Adjustment",SUMIF('[1]Fran Bank Payment'!A:A,G81,'[1]Fran Bank Payment'!G:G),VLOOKUP(G81,[1]FINAL!A:E,5,FALSE))</f>
        <v>457.74400000000003</v>
      </c>
      <c r="R81" s="21">
        <f t="shared" si="1"/>
        <v>-4.0000000000000001E-3</v>
      </c>
    </row>
    <row r="82" spans="1:18" ht="15" hidden="1" customHeight="1">
      <c r="A82" s="19" t="s">
        <v>94</v>
      </c>
      <c r="B82" s="19">
        <v>2716.8159999999998</v>
      </c>
      <c r="C82" s="20">
        <v>7152.25</v>
      </c>
      <c r="D82" s="19">
        <v>19431339.559999999</v>
      </c>
      <c r="E82" s="19" t="s">
        <v>19</v>
      </c>
      <c r="F82" s="19" t="s">
        <v>20</v>
      </c>
      <c r="G82" s="19" t="s">
        <v>99</v>
      </c>
      <c r="H82" s="20">
        <v>-770.37900000000002</v>
      </c>
      <c r="I82" s="20">
        <v>-709.81</v>
      </c>
      <c r="J82" s="20">
        <v>7152.25</v>
      </c>
      <c r="K82" s="20">
        <v>5076738.58</v>
      </c>
      <c r="L82" s="20">
        <v>2007.0060000000001</v>
      </c>
      <c r="M82" s="19">
        <v>7152.25</v>
      </c>
      <c r="N82" s="19">
        <v>14354600.98</v>
      </c>
      <c r="O82" s="14" t="s">
        <v>9</v>
      </c>
      <c r="P82" s="21">
        <f>IF(F82="Franchisee Rate Adjustment","",VLOOKUP(G82,[1]FINAL!A:D,4,FALSE))</f>
        <v>709.81</v>
      </c>
      <c r="Q82" s="21">
        <f>IF(F82="Franchisee Rate Adjustment",SUMIF('[1]Fran Bank Payment'!A:A,G82,'[1]Fran Bank Payment'!G:G),VLOOKUP(G82,[1]FINAL!A:E,5,FALSE))</f>
        <v>5076738.5729999999</v>
      </c>
      <c r="R82" s="21">
        <f t="shared" si="1"/>
        <v>7.0000000000000001E-3</v>
      </c>
    </row>
    <row r="83" spans="1:18" ht="15" hidden="1" customHeight="1">
      <c r="A83" s="19" t="s">
        <v>94</v>
      </c>
      <c r="B83" s="19">
        <v>2007.0060000000001</v>
      </c>
      <c r="C83" s="20">
        <v>7152.25</v>
      </c>
      <c r="D83" s="19">
        <v>14354600.98</v>
      </c>
      <c r="E83" s="19" t="s">
        <v>19</v>
      </c>
      <c r="F83" s="19" t="s">
        <v>20</v>
      </c>
      <c r="G83" s="19" t="s">
        <v>100</v>
      </c>
      <c r="H83" s="20">
        <v>-1163.3989999999999</v>
      </c>
      <c r="I83" s="20">
        <v>-1071.9829999999999</v>
      </c>
      <c r="J83" s="20">
        <v>7152.25</v>
      </c>
      <c r="K83" s="20">
        <v>7667090.4100000001</v>
      </c>
      <c r="L83" s="20">
        <v>935.02300000000002</v>
      </c>
      <c r="M83" s="19">
        <v>7152.24</v>
      </c>
      <c r="N83" s="19">
        <v>6687510.5700000003</v>
      </c>
      <c r="O83" s="14" t="s">
        <v>9</v>
      </c>
      <c r="P83" s="21">
        <f>IF(F83="Franchisee Rate Adjustment","",VLOOKUP(G83,[1]FINAL!A:D,4,FALSE))</f>
        <v>1071.9829999999999</v>
      </c>
      <c r="Q83" s="21">
        <f>IF(F83="Franchisee Rate Adjustment",SUMIF('[1]Fran Bank Payment'!A:A,G83,'[1]Fran Bank Payment'!G:G),VLOOKUP(G83,[1]FINAL!A:E,5,FALSE))</f>
        <v>7667090.4119999995</v>
      </c>
      <c r="R83" s="21">
        <f t="shared" si="1"/>
        <v>-2E-3</v>
      </c>
    </row>
    <row r="84" spans="1:18" ht="15" hidden="1" customHeight="1">
      <c r="A84" s="19" t="s">
        <v>94</v>
      </c>
      <c r="B84" s="19">
        <v>935.02300000000002</v>
      </c>
      <c r="C84" s="20">
        <v>7152.24</v>
      </c>
      <c r="D84" s="19">
        <v>6687510.5700000003</v>
      </c>
      <c r="E84" s="19" t="s">
        <v>19</v>
      </c>
      <c r="F84" s="19" t="s">
        <v>20</v>
      </c>
      <c r="G84" s="19" t="s">
        <v>101</v>
      </c>
      <c r="H84" s="20">
        <v>-676.18</v>
      </c>
      <c r="I84" s="20">
        <v>-625.79499999999996</v>
      </c>
      <c r="J84" s="20">
        <v>7152.24</v>
      </c>
      <c r="K84" s="20">
        <v>4475836.03</v>
      </c>
      <c r="L84" s="20">
        <v>309.22800000000001</v>
      </c>
      <c r="M84" s="19">
        <v>7152.25</v>
      </c>
      <c r="N84" s="19">
        <v>2211674.54</v>
      </c>
      <c r="O84" s="14" t="s">
        <v>9</v>
      </c>
      <c r="P84" s="21">
        <f>IF(F84="Franchisee Rate Adjustment","",VLOOKUP(G84,[1]FINAL!A:D,4,FALSE))</f>
        <v>625.79499999999996</v>
      </c>
      <c r="Q84" s="21">
        <f>IF(F84="Franchisee Rate Adjustment",SUMIF('[1]Fran Bank Payment'!A:A,G84,'[1]Fran Bank Payment'!G:G),VLOOKUP(G84,[1]FINAL!A:E,5,FALSE))</f>
        <v>4475836.0310000004</v>
      </c>
      <c r="R84" s="21">
        <f t="shared" si="1"/>
        <v>-1E-3</v>
      </c>
    </row>
    <row r="85" spans="1:18" ht="15" customHeight="1">
      <c r="A85" s="23" t="s">
        <v>94</v>
      </c>
      <c r="B85" s="23">
        <v>309.22800000000001</v>
      </c>
      <c r="C85" s="24">
        <v>7152.25</v>
      </c>
      <c r="D85" s="23">
        <v>2211674.54</v>
      </c>
      <c r="E85" s="23" t="s">
        <v>40</v>
      </c>
      <c r="F85" s="23" t="s">
        <v>41</v>
      </c>
      <c r="G85" s="23" t="s">
        <v>102</v>
      </c>
      <c r="H85" s="24">
        <v>43.85</v>
      </c>
      <c r="I85" s="24">
        <v>40.341999999999999</v>
      </c>
      <c r="J85" s="24">
        <v>7135</v>
      </c>
      <c r="K85" s="24">
        <v>287840.17</v>
      </c>
      <c r="L85" s="24">
        <v>349.57</v>
      </c>
      <c r="M85" s="23">
        <v>7150.26</v>
      </c>
      <c r="N85" s="23">
        <v>2499514.71</v>
      </c>
      <c r="O85" s="25" t="s">
        <v>9</v>
      </c>
      <c r="P85" s="26" t="e">
        <f>IF(F85="Franchisee Rate Adjustment","",VLOOKUP(G85,[1]FINAL!A:D,4,FALSE))</f>
        <v>#N/A</v>
      </c>
      <c r="Q85" s="26" t="e">
        <f>IF(F85="Franchisee Rate Adjustment",SUMIF('[1]Fran Bank Payment'!A:A,G85,'[1]Fran Bank Payment'!G:G),VLOOKUP(G85,[1]FINAL!A:E,5,FALSE))</f>
        <v>#N/A</v>
      </c>
      <c r="R85" s="26" t="e">
        <f t="shared" si="1"/>
        <v>#N/A</v>
      </c>
    </row>
    <row r="86" spans="1:18" ht="15" hidden="1" customHeight="1">
      <c r="A86" s="19" t="s">
        <v>94</v>
      </c>
      <c r="B86" s="19">
        <v>349.57</v>
      </c>
      <c r="C86" s="20">
        <v>7150.26</v>
      </c>
      <c r="D86" s="19">
        <v>2499514.71</v>
      </c>
      <c r="E86" s="19" t="s">
        <v>40</v>
      </c>
      <c r="F86" s="19" t="s">
        <v>43</v>
      </c>
      <c r="G86" s="19" t="s">
        <v>103</v>
      </c>
      <c r="H86" s="20">
        <v>10000</v>
      </c>
      <c r="I86" s="20">
        <v>9950</v>
      </c>
      <c r="J86" s="20">
        <v>7105.53</v>
      </c>
      <c r="K86" s="22">
        <v>70700023.5</v>
      </c>
      <c r="L86" s="20">
        <v>10299.57</v>
      </c>
      <c r="M86" s="19">
        <v>7107.05</v>
      </c>
      <c r="N86" s="19">
        <v>73199538.209999993</v>
      </c>
      <c r="O86" s="14" t="s">
        <v>9</v>
      </c>
      <c r="P86" s="21" t="str">
        <f>IF(F86="Franchisee Rate Adjustment","",VLOOKUP(G86,[1]FINAL!A:D,4,FALSE))</f>
        <v/>
      </c>
      <c r="Q86" s="21">
        <f>IF(F86="Franchisee Rate Adjustment",SUMIF('[1]Fran Bank Payment'!A:A,G86,'[1]Fran Bank Payment'!G:G),VLOOKUP(G86,[1]FINAL!A:E,5,FALSE))</f>
        <v>70700000</v>
      </c>
      <c r="R86" s="21">
        <f t="shared" si="1"/>
        <v>23.5</v>
      </c>
    </row>
    <row r="87" spans="1:18" ht="15" hidden="1" customHeight="1">
      <c r="A87" s="19" t="s">
        <v>94</v>
      </c>
      <c r="B87" s="19">
        <v>10299.57</v>
      </c>
      <c r="C87" s="20">
        <v>7107.05</v>
      </c>
      <c r="D87" s="19">
        <v>73199538.209999993</v>
      </c>
      <c r="E87" s="19" t="s">
        <v>19</v>
      </c>
      <c r="F87" s="19" t="s">
        <v>20</v>
      </c>
      <c r="G87" s="19" t="s">
        <v>104</v>
      </c>
      <c r="H87" s="20">
        <v>-910.67</v>
      </c>
      <c r="I87" s="20">
        <v>-838.322</v>
      </c>
      <c r="J87" s="20">
        <v>7107.05</v>
      </c>
      <c r="K87" s="20">
        <v>5957996.3600000003</v>
      </c>
      <c r="L87" s="20">
        <v>9461.2479999999996</v>
      </c>
      <c r="M87" s="19">
        <v>7107.05</v>
      </c>
      <c r="N87" s="19">
        <v>67241541.849999994</v>
      </c>
      <c r="O87" s="14" t="s">
        <v>9</v>
      </c>
      <c r="P87" s="21">
        <f>IF(F87="Franchisee Rate Adjustment","",VLOOKUP(G87,[1]FINAL!A:D,4,FALSE))</f>
        <v>838.322</v>
      </c>
      <c r="Q87" s="21">
        <f>IF(F87="Franchisee Rate Adjustment",SUMIF('[1]Fran Bank Payment'!A:A,G87,'[1]Fran Bank Payment'!G:G),VLOOKUP(G87,[1]FINAL!A:E,5,FALSE))</f>
        <v>5957996.3700000001</v>
      </c>
      <c r="R87" s="21">
        <f t="shared" si="1"/>
        <v>-0.01</v>
      </c>
    </row>
    <row r="88" spans="1:18" ht="15" hidden="1" customHeight="1">
      <c r="A88" s="19" t="s">
        <v>94</v>
      </c>
      <c r="B88" s="19">
        <v>9461.2479999999996</v>
      </c>
      <c r="C88" s="20">
        <v>7107.05</v>
      </c>
      <c r="D88" s="19">
        <v>67241541.849999994</v>
      </c>
      <c r="E88" s="19" t="s">
        <v>19</v>
      </c>
      <c r="F88" s="19" t="s">
        <v>20</v>
      </c>
      <c r="G88" s="19" t="s">
        <v>105</v>
      </c>
      <c r="H88" s="20">
        <v>-1393.17</v>
      </c>
      <c r="I88" s="20">
        <v>-1293.0329999999999</v>
      </c>
      <c r="J88" s="20">
        <v>7107.05</v>
      </c>
      <c r="K88" s="20">
        <v>9189650.1799999997</v>
      </c>
      <c r="L88" s="20">
        <v>8168.2150000000001</v>
      </c>
      <c r="M88" s="19">
        <v>7107.05</v>
      </c>
      <c r="N88" s="19">
        <v>58051891.670000002</v>
      </c>
      <c r="O88" s="14" t="s">
        <v>9</v>
      </c>
      <c r="P88" s="21">
        <f>IF(F88="Franchisee Rate Adjustment","",VLOOKUP(G88,[1]FINAL!A:D,4,FALSE))</f>
        <v>1293.0329999999999</v>
      </c>
      <c r="Q88" s="21">
        <f>IF(F88="Franchisee Rate Adjustment",SUMIF('[1]Fran Bank Payment'!A:A,G88,'[1]Fran Bank Payment'!G:G),VLOOKUP(G88,[1]FINAL!A:E,5,FALSE))</f>
        <v>9189650.1830000002</v>
      </c>
      <c r="R88" s="21">
        <f t="shared" si="1"/>
        <v>-3.0000000000000001E-3</v>
      </c>
    </row>
    <row r="89" spans="1:18" ht="15" hidden="1" customHeight="1">
      <c r="A89" s="19" t="s">
        <v>94</v>
      </c>
      <c r="B89" s="19">
        <v>8168.2150000000001</v>
      </c>
      <c r="C89" s="20">
        <v>7107.05</v>
      </c>
      <c r="D89" s="19">
        <v>58051891.670000002</v>
      </c>
      <c r="E89" s="19" t="s">
        <v>19</v>
      </c>
      <c r="F89" s="19" t="s">
        <v>20</v>
      </c>
      <c r="G89" s="19" t="s">
        <v>106</v>
      </c>
      <c r="H89" s="20">
        <v>-1957.9069999999999</v>
      </c>
      <c r="I89" s="20">
        <v>-1823.192</v>
      </c>
      <c r="J89" s="20">
        <v>7107.05</v>
      </c>
      <c r="K89" s="20">
        <v>12957516.699999999</v>
      </c>
      <c r="L89" s="20">
        <v>6345.0230000000001</v>
      </c>
      <c r="M89" s="19">
        <v>7107.05</v>
      </c>
      <c r="N89" s="19">
        <v>45094374.969999999</v>
      </c>
      <c r="O89" s="14" t="s">
        <v>9</v>
      </c>
      <c r="P89" s="21">
        <f>IF(F89="Franchisee Rate Adjustment","",VLOOKUP(G89,[1]FINAL!A:D,4,FALSE))</f>
        <v>1823.192</v>
      </c>
      <c r="Q89" s="21">
        <f>IF(F89="Franchisee Rate Adjustment",SUMIF('[1]Fran Bank Payment'!A:A,G89,'[1]Fran Bank Payment'!G:G),VLOOKUP(G89,[1]FINAL!A:E,5,FALSE))</f>
        <v>12957516.704</v>
      </c>
      <c r="R89" s="21">
        <f t="shared" si="1"/>
        <v>-4.0000000000000001E-3</v>
      </c>
    </row>
    <row r="90" spans="1:18" ht="15" hidden="1" customHeight="1">
      <c r="A90" s="19" t="s">
        <v>94</v>
      </c>
      <c r="B90" s="19">
        <v>6345.0230000000001</v>
      </c>
      <c r="C90" s="20">
        <v>7107.05</v>
      </c>
      <c r="D90" s="19">
        <v>45094374.969999999</v>
      </c>
      <c r="E90" s="19" t="s">
        <v>19</v>
      </c>
      <c r="F90" s="19" t="s">
        <v>20</v>
      </c>
      <c r="G90" s="19" t="s">
        <v>107</v>
      </c>
      <c r="H90" s="20">
        <v>-1013.12</v>
      </c>
      <c r="I90" s="20">
        <v>-939.15899999999999</v>
      </c>
      <c r="J90" s="20">
        <v>7107.05</v>
      </c>
      <c r="K90" s="20">
        <v>6674649.9800000004</v>
      </c>
      <c r="L90" s="20">
        <v>5405.8639999999996</v>
      </c>
      <c r="M90" s="19">
        <v>7107.05</v>
      </c>
      <c r="N90" s="19">
        <v>38419724.990000002</v>
      </c>
      <c r="O90" s="14" t="s">
        <v>9</v>
      </c>
      <c r="P90" s="21">
        <f>IF(F90="Franchisee Rate Adjustment","",VLOOKUP(G90,[1]FINAL!A:D,4,FALSE))</f>
        <v>939.15899999999999</v>
      </c>
      <c r="Q90" s="21">
        <f>IF(F90="Franchisee Rate Adjustment",SUMIF('[1]Fran Bank Payment'!A:A,G90,'[1]Fran Bank Payment'!G:G),VLOOKUP(G90,[1]FINAL!A:E,5,FALSE))</f>
        <v>6674649.9709999999</v>
      </c>
      <c r="R90" s="21">
        <f t="shared" si="1"/>
        <v>8.9999999999999993E-3</v>
      </c>
    </row>
    <row r="91" spans="1:18" ht="15" customHeight="1">
      <c r="A91" s="23" t="s">
        <v>94</v>
      </c>
      <c r="B91" s="23">
        <v>5405.8639999999996</v>
      </c>
      <c r="C91" s="24">
        <v>7107.05</v>
      </c>
      <c r="D91" s="23">
        <v>38419724.990000002</v>
      </c>
      <c r="E91" s="23" t="s">
        <v>40</v>
      </c>
      <c r="F91" s="23" t="s">
        <v>41</v>
      </c>
      <c r="G91" s="23" t="s">
        <v>108</v>
      </c>
      <c r="H91" s="24">
        <v>18.8</v>
      </c>
      <c r="I91" s="24">
        <v>17.295999999999999</v>
      </c>
      <c r="J91" s="24">
        <v>7135</v>
      </c>
      <c r="K91" s="24">
        <v>123406.96</v>
      </c>
      <c r="L91" s="24">
        <v>5423.16</v>
      </c>
      <c r="M91" s="23">
        <v>7107.14</v>
      </c>
      <c r="N91" s="23">
        <v>38543131.950000003</v>
      </c>
      <c r="O91" s="25" t="s">
        <v>9</v>
      </c>
      <c r="P91" s="26" t="e">
        <f>IF(F91="Franchisee Rate Adjustment","",VLOOKUP(G91,[1]FINAL!A:D,4,FALSE))</f>
        <v>#N/A</v>
      </c>
      <c r="Q91" s="26" t="e">
        <f>IF(F91="Franchisee Rate Adjustment",SUMIF('[1]Fran Bank Payment'!A:A,G91,'[1]Fran Bank Payment'!G:G),VLOOKUP(G91,[1]FINAL!A:E,5,FALSE))</f>
        <v>#N/A</v>
      </c>
      <c r="R91" s="26" t="e">
        <f t="shared" si="1"/>
        <v>#N/A</v>
      </c>
    </row>
    <row r="92" spans="1:18" ht="15" customHeight="1">
      <c r="A92" s="23" t="s">
        <v>94</v>
      </c>
      <c r="B92" s="23">
        <v>5423.16</v>
      </c>
      <c r="C92" s="24">
        <v>7107.14</v>
      </c>
      <c r="D92" s="23">
        <v>38543131.950000003</v>
      </c>
      <c r="E92" s="23" t="s">
        <v>40</v>
      </c>
      <c r="F92" s="23" t="s">
        <v>41</v>
      </c>
      <c r="G92" s="23" t="s">
        <v>109</v>
      </c>
      <c r="H92" s="24">
        <v>88.27</v>
      </c>
      <c r="I92" s="24">
        <v>81.207999999999998</v>
      </c>
      <c r="J92" s="24">
        <v>7135</v>
      </c>
      <c r="K92" s="24">
        <v>579419.07999999996</v>
      </c>
      <c r="L92" s="24">
        <v>5504.3680000000004</v>
      </c>
      <c r="M92" s="23">
        <v>7107.55</v>
      </c>
      <c r="N92" s="23">
        <v>39122551.030000001</v>
      </c>
      <c r="O92" s="25" t="s">
        <v>9</v>
      </c>
      <c r="P92" s="26" t="e">
        <f>IF(F92="Franchisee Rate Adjustment","",VLOOKUP(G92,[1]FINAL!A:D,4,FALSE))</f>
        <v>#N/A</v>
      </c>
      <c r="Q92" s="26" t="e">
        <f>IF(F92="Franchisee Rate Adjustment",SUMIF('[1]Fran Bank Payment'!A:A,G92,'[1]Fran Bank Payment'!G:G),VLOOKUP(G92,[1]FINAL!A:E,5,FALSE))</f>
        <v>#N/A</v>
      </c>
      <c r="R92" s="26" t="e">
        <f t="shared" si="1"/>
        <v>#N/A</v>
      </c>
    </row>
    <row r="93" spans="1:18" ht="15" hidden="1" customHeight="1">
      <c r="A93" s="19" t="s">
        <v>94</v>
      </c>
      <c r="B93" s="19">
        <v>5504.3680000000004</v>
      </c>
      <c r="C93" s="20">
        <v>7107.55</v>
      </c>
      <c r="D93" s="19">
        <v>39122551.030000001</v>
      </c>
      <c r="E93" s="19" t="s">
        <v>40</v>
      </c>
      <c r="F93" s="19" t="s">
        <v>41</v>
      </c>
      <c r="G93" s="19" t="s">
        <v>110</v>
      </c>
      <c r="H93" s="20">
        <v>1436.95</v>
      </c>
      <c r="I93" s="20">
        <v>1321.9949999999999</v>
      </c>
      <c r="J93" s="20">
        <v>7097.1</v>
      </c>
      <c r="K93" s="20">
        <v>9382330.7100000009</v>
      </c>
      <c r="L93" s="20">
        <v>6826.3630000000003</v>
      </c>
      <c r="M93" s="19">
        <v>7105.52</v>
      </c>
      <c r="N93" s="19">
        <v>48504881.740000002</v>
      </c>
      <c r="O93" s="14" t="s">
        <v>9</v>
      </c>
      <c r="P93" s="21">
        <f>IF(F93="Franchisee Rate Adjustment","",VLOOKUP(G93,[1]FINAL!A:D,4,FALSE))</f>
        <v>1321.9949999999999</v>
      </c>
      <c r="Q93" s="21">
        <f>IF(F93="Franchisee Rate Adjustment",SUMIF('[1]Fran Bank Payment'!A:A,G93,'[1]Fran Bank Payment'!G:G),VLOOKUP(G93,[1]FINAL!A:E,5,FALSE))</f>
        <v>9382330.7149999999</v>
      </c>
      <c r="R93" s="21">
        <f t="shared" si="1"/>
        <v>-5.0000000000000001E-3</v>
      </c>
    </row>
    <row r="94" spans="1:18" ht="15" hidden="1" customHeight="1">
      <c r="A94" s="19" t="s">
        <v>94</v>
      </c>
      <c r="B94" s="19">
        <v>6826.3630000000003</v>
      </c>
      <c r="C94" s="20">
        <v>7105.52</v>
      </c>
      <c r="D94" s="19">
        <v>48504881.740000002</v>
      </c>
      <c r="E94" s="19" t="s">
        <v>19</v>
      </c>
      <c r="F94" s="19" t="s">
        <v>20</v>
      </c>
      <c r="G94" s="19" t="s">
        <v>111</v>
      </c>
      <c r="H94" s="20">
        <v>-498.64</v>
      </c>
      <c r="I94" s="20">
        <v>-461.37599999999998</v>
      </c>
      <c r="J94" s="20">
        <v>7107.55</v>
      </c>
      <c r="K94" s="20">
        <v>3279252.98</v>
      </c>
      <c r="L94" s="20">
        <v>6364.9870000000001</v>
      </c>
      <c r="M94" s="19">
        <v>7105.38</v>
      </c>
      <c r="N94" s="19">
        <v>45225628.759999998</v>
      </c>
      <c r="O94" s="14" t="s">
        <v>9</v>
      </c>
      <c r="P94" s="21">
        <f>IF(F94="Franchisee Rate Adjustment","",VLOOKUP(G94,[1]FINAL!A:D,4,FALSE))</f>
        <v>461.37599999999998</v>
      </c>
      <c r="Q94" s="21">
        <f>IF(F94="Franchisee Rate Adjustment",SUMIF('[1]Fran Bank Payment'!A:A,G94,'[1]Fran Bank Payment'!G:G),VLOOKUP(G94,[1]FINAL!A:E,5,FALSE))</f>
        <v>3279252.9890000001</v>
      </c>
      <c r="R94" s="21">
        <f t="shared" si="1"/>
        <v>-8.9999999999999993E-3</v>
      </c>
    </row>
    <row r="95" spans="1:18" ht="15" hidden="1" customHeight="1">
      <c r="A95" s="19" t="s">
        <v>94</v>
      </c>
      <c r="B95" s="19">
        <v>6364.9870000000001</v>
      </c>
      <c r="C95" s="20">
        <v>7105.38</v>
      </c>
      <c r="D95" s="19">
        <v>45225628.759999998</v>
      </c>
      <c r="E95" s="19" t="s">
        <v>19</v>
      </c>
      <c r="F95" s="19" t="s">
        <v>20</v>
      </c>
      <c r="G95" s="19" t="s">
        <v>112</v>
      </c>
      <c r="H95" s="20">
        <v>-506.79</v>
      </c>
      <c r="I95" s="20">
        <v>-468.12799999999999</v>
      </c>
      <c r="J95" s="20">
        <v>7105.38</v>
      </c>
      <c r="K95" s="20">
        <v>3326227.33</v>
      </c>
      <c r="L95" s="20">
        <v>5896.8590000000004</v>
      </c>
      <c r="M95" s="19">
        <v>7105.38</v>
      </c>
      <c r="N95" s="19">
        <v>41899401.43</v>
      </c>
      <c r="O95" s="14" t="s">
        <v>9</v>
      </c>
      <c r="P95" s="21">
        <f>IF(F95="Franchisee Rate Adjustment","",VLOOKUP(G95,[1]FINAL!A:D,4,FALSE))</f>
        <v>468.12799999999999</v>
      </c>
      <c r="Q95" s="21">
        <f>IF(F95="Franchisee Rate Adjustment",SUMIF('[1]Fran Bank Payment'!A:A,G95,'[1]Fran Bank Payment'!G:G),VLOOKUP(G95,[1]FINAL!A:E,5,FALSE))</f>
        <v>3326227.3289999999</v>
      </c>
      <c r="R95" s="21">
        <f t="shared" si="1"/>
        <v>1E-3</v>
      </c>
    </row>
    <row r="96" spans="1:18" ht="15" hidden="1" customHeight="1">
      <c r="A96" s="19" t="s">
        <v>94</v>
      </c>
      <c r="B96" s="19">
        <v>5896.8590000000004</v>
      </c>
      <c r="C96" s="20">
        <v>7105.38</v>
      </c>
      <c r="D96" s="19">
        <v>41899401.43</v>
      </c>
      <c r="E96" s="19" t="s">
        <v>19</v>
      </c>
      <c r="F96" s="19" t="s">
        <v>20</v>
      </c>
      <c r="G96" s="19" t="s">
        <v>113</v>
      </c>
      <c r="H96" s="20">
        <v>-407.90499999999997</v>
      </c>
      <c r="I96" s="20">
        <v>-375.65</v>
      </c>
      <c r="J96" s="20">
        <v>7105.38</v>
      </c>
      <c r="K96" s="20">
        <v>2669136</v>
      </c>
      <c r="L96" s="20">
        <v>5521.2089999999998</v>
      </c>
      <c r="M96" s="19">
        <v>7105.38</v>
      </c>
      <c r="N96" s="19">
        <v>39230265.43</v>
      </c>
      <c r="O96" s="14" t="s">
        <v>9</v>
      </c>
      <c r="P96" s="21">
        <f>IF(F96="Franchisee Rate Adjustment","",VLOOKUP(G96,[1]FINAL!A:D,4,FALSE))</f>
        <v>375.65</v>
      </c>
      <c r="Q96" s="21">
        <f>IF(F96="Franchisee Rate Adjustment",SUMIF('[1]Fran Bank Payment'!A:A,G96,'[1]Fran Bank Payment'!G:G),VLOOKUP(G96,[1]FINAL!A:E,5,FALSE))</f>
        <v>2669135.997</v>
      </c>
      <c r="R96" s="21">
        <f t="shared" si="1"/>
        <v>3.0000000000000001E-3</v>
      </c>
    </row>
    <row r="97" spans="1:18" ht="15" hidden="1" customHeight="1">
      <c r="A97" s="19" t="s">
        <v>94</v>
      </c>
      <c r="B97" s="19">
        <v>5521.2089999999998</v>
      </c>
      <c r="C97" s="20">
        <v>7105.38</v>
      </c>
      <c r="D97" s="19">
        <v>39230265.43</v>
      </c>
      <c r="E97" s="19" t="s">
        <v>40</v>
      </c>
      <c r="F97" s="19" t="s">
        <v>41</v>
      </c>
      <c r="G97" s="19" t="s">
        <v>114</v>
      </c>
      <c r="H97" s="20">
        <v>14017.12</v>
      </c>
      <c r="I97" s="20">
        <v>13947.188</v>
      </c>
      <c r="J97" s="20">
        <v>7135</v>
      </c>
      <c r="K97" s="20">
        <v>99513325.650000006</v>
      </c>
      <c r="L97" s="20">
        <v>19468.397000000001</v>
      </c>
      <c r="M97" s="19">
        <v>7126.61</v>
      </c>
      <c r="N97" s="19">
        <v>138743591.08000001</v>
      </c>
      <c r="O97" s="14" t="s">
        <v>9</v>
      </c>
      <c r="P97" s="21">
        <f>IF(F97="Franchisee Rate Adjustment","",VLOOKUP(G97,[1]FINAL!A:D,4,FALSE))</f>
        <v>13947.188</v>
      </c>
      <c r="Q97" s="21">
        <f>IF(F97="Franchisee Rate Adjustment",SUMIF('[1]Fran Bank Payment'!A:A,G97,'[1]Fran Bank Payment'!G:G),VLOOKUP(G97,[1]FINAL!A:E,5,FALSE))</f>
        <v>99513186.379999995</v>
      </c>
      <c r="R97" s="21">
        <f t="shared" si="1"/>
        <v>139.27000000000001</v>
      </c>
    </row>
    <row r="98" spans="1:18" ht="15" customHeight="1">
      <c r="A98" s="23" t="s">
        <v>94</v>
      </c>
      <c r="B98" s="23">
        <v>19468.397000000001</v>
      </c>
      <c r="C98" s="24">
        <v>7126.61</v>
      </c>
      <c r="D98" s="23">
        <v>138743591.08000001</v>
      </c>
      <c r="E98" s="23" t="s">
        <v>40</v>
      </c>
      <c r="F98" s="23" t="s">
        <v>41</v>
      </c>
      <c r="G98" s="23" t="s">
        <v>115</v>
      </c>
      <c r="H98" s="24">
        <v>506.98700000000002</v>
      </c>
      <c r="I98" s="24">
        <v>466.88900000000001</v>
      </c>
      <c r="J98" s="24">
        <v>7135</v>
      </c>
      <c r="K98" s="24">
        <v>3331253.02</v>
      </c>
      <c r="L98" s="24">
        <v>19935.286</v>
      </c>
      <c r="M98" s="23">
        <v>7126.8</v>
      </c>
      <c r="N98" s="23">
        <v>142074844.09999999</v>
      </c>
      <c r="O98" s="25" t="s">
        <v>9</v>
      </c>
      <c r="P98" s="26" t="e">
        <f>IF(F98="Franchisee Rate Adjustment","",VLOOKUP(G98,[1]FINAL!A:D,4,FALSE))</f>
        <v>#N/A</v>
      </c>
      <c r="Q98" s="26" t="e">
        <f>IF(F98="Franchisee Rate Adjustment",SUMIF('[1]Fran Bank Payment'!A:A,G98,'[1]Fran Bank Payment'!G:G),VLOOKUP(G98,[1]FINAL!A:E,5,FALSE))</f>
        <v>#N/A</v>
      </c>
      <c r="R98" s="26" t="e">
        <f t="shared" si="1"/>
        <v>#N/A</v>
      </c>
    </row>
    <row r="99" spans="1:18" ht="15" customHeight="1">
      <c r="A99" s="23" t="s">
        <v>94</v>
      </c>
      <c r="B99" s="23">
        <v>19935.286</v>
      </c>
      <c r="C99" s="24">
        <v>7126.8</v>
      </c>
      <c r="D99" s="23">
        <v>142074844.09999999</v>
      </c>
      <c r="E99" s="23" t="s">
        <v>40</v>
      </c>
      <c r="F99" s="23" t="s">
        <v>41</v>
      </c>
      <c r="G99" s="23" t="s">
        <v>116</v>
      </c>
      <c r="H99" s="24">
        <v>842.13</v>
      </c>
      <c r="I99" s="24">
        <v>775.75900000000001</v>
      </c>
      <c r="J99" s="24">
        <v>7135</v>
      </c>
      <c r="K99" s="24">
        <v>5535040.4699999997</v>
      </c>
      <c r="L99" s="24">
        <v>20711.044999999998</v>
      </c>
      <c r="M99" s="23">
        <v>7127.11</v>
      </c>
      <c r="N99" s="23">
        <v>147609884.56999999</v>
      </c>
      <c r="O99" s="25" t="s">
        <v>9</v>
      </c>
      <c r="P99" s="26" t="e">
        <f>IF(F99="Franchisee Rate Adjustment","",VLOOKUP(G99,[1]FINAL!A:D,4,FALSE))</f>
        <v>#N/A</v>
      </c>
      <c r="Q99" s="26" t="e">
        <f>IF(F99="Franchisee Rate Adjustment",SUMIF('[1]Fran Bank Payment'!A:A,G99,'[1]Fran Bank Payment'!G:G),VLOOKUP(G99,[1]FINAL!A:E,5,FALSE))</f>
        <v>#N/A</v>
      </c>
      <c r="R99" s="26" t="e">
        <f t="shared" si="1"/>
        <v>#N/A</v>
      </c>
    </row>
    <row r="100" spans="1:18" ht="15" customHeight="1">
      <c r="A100" s="23" t="s">
        <v>94</v>
      </c>
      <c r="B100" s="23">
        <v>20711.044999999998</v>
      </c>
      <c r="C100" s="24">
        <v>7127.11</v>
      </c>
      <c r="D100" s="23">
        <v>147609884.56999999</v>
      </c>
      <c r="E100" s="23" t="s">
        <v>40</v>
      </c>
      <c r="F100" s="23" t="s">
        <v>41</v>
      </c>
      <c r="G100" s="23" t="s">
        <v>117</v>
      </c>
      <c r="H100" s="24">
        <v>256.48</v>
      </c>
      <c r="I100" s="24">
        <v>235.673</v>
      </c>
      <c r="J100" s="24">
        <v>7135</v>
      </c>
      <c r="K100" s="24">
        <v>1681526.86</v>
      </c>
      <c r="L100" s="24">
        <v>20946.718000000001</v>
      </c>
      <c r="M100" s="23">
        <v>7127.2</v>
      </c>
      <c r="N100" s="23">
        <v>149291411.43000001</v>
      </c>
      <c r="O100" s="25" t="s">
        <v>9</v>
      </c>
      <c r="P100" s="26" t="e">
        <f>IF(F100="Franchisee Rate Adjustment","",VLOOKUP(G100,[1]FINAL!A:D,4,FALSE))</f>
        <v>#N/A</v>
      </c>
      <c r="Q100" s="26" t="e">
        <f>IF(F100="Franchisee Rate Adjustment",SUMIF('[1]Fran Bank Payment'!A:A,G100,'[1]Fran Bank Payment'!G:G),VLOOKUP(G100,[1]FINAL!A:E,5,FALSE))</f>
        <v>#N/A</v>
      </c>
      <c r="R100" s="26" t="e">
        <f t="shared" si="1"/>
        <v>#N/A</v>
      </c>
    </row>
    <row r="101" spans="1:18" ht="15" hidden="1" customHeight="1">
      <c r="A101" s="19" t="s">
        <v>94</v>
      </c>
      <c r="B101" s="19">
        <v>20946.718000000001</v>
      </c>
      <c r="C101" s="20">
        <v>7127.2</v>
      </c>
      <c r="D101" s="19">
        <v>149291411.43000001</v>
      </c>
      <c r="E101" s="19" t="s">
        <v>19</v>
      </c>
      <c r="F101" s="19" t="s">
        <v>20</v>
      </c>
      <c r="G101" s="19" t="s">
        <v>118</v>
      </c>
      <c r="H101" s="20">
        <v>-667.55200000000002</v>
      </c>
      <c r="I101" s="20">
        <v>-618.11500000000001</v>
      </c>
      <c r="J101" s="20">
        <v>7127.2</v>
      </c>
      <c r="K101" s="20">
        <v>4405429.2300000004</v>
      </c>
      <c r="L101" s="20">
        <v>20328.602999999999</v>
      </c>
      <c r="M101" s="19">
        <v>7127.2</v>
      </c>
      <c r="N101" s="19">
        <v>144885982.19999999</v>
      </c>
      <c r="O101" s="14" t="s">
        <v>9</v>
      </c>
      <c r="P101" s="21">
        <f>IF(F101="Franchisee Rate Adjustment","",VLOOKUP(G101,[1]FINAL!A:D,4,FALSE))</f>
        <v>618.11500000000001</v>
      </c>
      <c r="Q101" s="21">
        <f>IF(F101="Franchisee Rate Adjustment",SUMIF('[1]Fran Bank Payment'!A:A,G101,'[1]Fran Bank Payment'!G:G),VLOOKUP(G101,[1]FINAL!A:E,5,FALSE))</f>
        <v>4405429.2280000001</v>
      </c>
      <c r="R101" s="21">
        <f t="shared" si="1"/>
        <v>2E-3</v>
      </c>
    </row>
    <row r="102" spans="1:18" ht="15" hidden="1" customHeight="1">
      <c r="A102" s="19" t="s">
        <v>94</v>
      </c>
      <c r="B102" s="19">
        <v>20328.602999999999</v>
      </c>
      <c r="C102" s="20">
        <v>7127.2</v>
      </c>
      <c r="D102" s="19">
        <v>144885982.19999999</v>
      </c>
      <c r="E102" s="19" t="s">
        <v>19</v>
      </c>
      <c r="F102" s="19" t="s">
        <v>20</v>
      </c>
      <c r="G102" s="19" t="s">
        <v>119</v>
      </c>
      <c r="H102" s="20">
        <v>-70.17</v>
      </c>
      <c r="I102" s="20">
        <v>-64.555999999999997</v>
      </c>
      <c r="J102" s="20">
        <v>7127.2</v>
      </c>
      <c r="K102" s="20">
        <v>460103.52</v>
      </c>
      <c r="L102" s="20">
        <v>20264.046999999999</v>
      </c>
      <c r="M102" s="19">
        <v>7127.2</v>
      </c>
      <c r="N102" s="19">
        <v>144425878.68000001</v>
      </c>
      <c r="O102" s="14" t="s">
        <v>9</v>
      </c>
      <c r="P102" s="21">
        <f>IF(F102="Franchisee Rate Adjustment","",VLOOKUP(G102,[1]FINAL!A:D,4,FALSE))</f>
        <v>64.555999999999997</v>
      </c>
      <c r="Q102" s="21">
        <f>IF(F102="Franchisee Rate Adjustment",SUMIF('[1]Fran Bank Payment'!A:A,G102,'[1]Fran Bank Payment'!G:G),VLOOKUP(G102,[1]FINAL!A:E,5,FALSE))</f>
        <v>460103.52299999999</v>
      </c>
      <c r="R102" s="21">
        <f t="shared" si="1"/>
        <v>-3.0000000000000001E-3</v>
      </c>
    </row>
    <row r="103" spans="1:18" ht="15" hidden="1" customHeight="1">
      <c r="A103" s="19" t="s">
        <v>94</v>
      </c>
      <c r="B103" s="19">
        <v>20264.046999999999</v>
      </c>
      <c r="C103" s="20">
        <v>7127.2</v>
      </c>
      <c r="D103" s="19">
        <v>144425878.68000001</v>
      </c>
      <c r="E103" s="19" t="s">
        <v>19</v>
      </c>
      <c r="F103" s="19" t="s">
        <v>20</v>
      </c>
      <c r="G103" s="19" t="s">
        <v>120</v>
      </c>
      <c r="H103" s="20">
        <v>-3.95</v>
      </c>
      <c r="I103" s="20">
        <v>-3.6339999999999999</v>
      </c>
      <c r="J103" s="20">
        <v>7127.2</v>
      </c>
      <c r="K103" s="20">
        <v>25900.240000000002</v>
      </c>
      <c r="L103" s="20">
        <v>20260.413</v>
      </c>
      <c r="M103" s="19">
        <v>7127.2</v>
      </c>
      <c r="N103" s="19">
        <v>144399978.44</v>
      </c>
      <c r="O103" s="14" t="s">
        <v>9</v>
      </c>
      <c r="P103" s="21">
        <f>IF(F103="Franchisee Rate Adjustment","",VLOOKUP(G103,[1]FINAL!A:D,4,FALSE))</f>
        <v>3.6339999999999999</v>
      </c>
      <c r="Q103" s="21">
        <f>IF(F103="Franchisee Rate Adjustment",SUMIF('[1]Fran Bank Payment'!A:A,G103,'[1]Fran Bank Payment'!G:G),VLOOKUP(G103,[1]FINAL!A:E,5,FALSE))</f>
        <v>25900.244999999999</v>
      </c>
      <c r="R103" s="21">
        <f t="shared" si="1"/>
        <v>-5.0000000000000001E-3</v>
      </c>
    </row>
    <row r="104" spans="1:18" ht="15" hidden="1" customHeight="1">
      <c r="A104" s="19" t="s">
        <v>94</v>
      </c>
      <c r="B104" s="19">
        <v>20260.413</v>
      </c>
      <c r="C104" s="20">
        <v>7127.2</v>
      </c>
      <c r="D104" s="19">
        <v>144399978.44</v>
      </c>
      <c r="E104" s="19" t="s">
        <v>19</v>
      </c>
      <c r="F104" s="19" t="s">
        <v>20</v>
      </c>
      <c r="G104" s="19" t="s">
        <v>121</v>
      </c>
      <c r="H104" s="20">
        <v>-282.82</v>
      </c>
      <c r="I104" s="20">
        <v>-263.40199999999999</v>
      </c>
      <c r="J104" s="20">
        <v>7127.2</v>
      </c>
      <c r="K104" s="20">
        <v>1877318.73</v>
      </c>
      <c r="L104" s="20">
        <v>19997.010999999999</v>
      </c>
      <c r="M104" s="19">
        <v>7127.2</v>
      </c>
      <c r="N104" s="19">
        <v>142522659.71000001</v>
      </c>
      <c r="O104" s="14" t="s">
        <v>9</v>
      </c>
      <c r="P104" s="21">
        <f>IF(F104="Franchisee Rate Adjustment","",VLOOKUP(G104,[1]FINAL!A:D,4,FALSE))</f>
        <v>263.40199999999999</v>
      </c>
      <c r="Q104" s="21">
        <f>IF(F104="Franchisee Rate Adjustment",SUMIF('[1]Fran Bank Payment'!A:A,G104,'[1]Fran Bank Payment'!G:G),VLOOKUP(G104,[1]FINAL!A:E,5,FALSE))</f>
        <v>1877318.7339999999</v>
      </c>
      <c r="R104" s="21">
        <f t="shared" si="1"/>
        <v>-4.0000000000000001E-3</v>
      </c>
    </row>
    <row r="105" spans="1:18" ht="15" customHeight="1">
      <c r="A105" s="23" t="s">
        <v>94</v>
      </c>
      <c r="B105" s="23">
        <v>19997.010999999999</v>
      </c>
      <c r="C105" s="24">
        <v>7127.2</v>
      </c>
      <c r="D105" s="23">
        <v>142522659.71000001</v>
      </c>
      <c r="E105" s="23" t="s">
        <v>40</v>
      </c>
      <c r="F105" s="23" t="s">
        <v>41</v>
      </c>
      <c r="G105" s="23" t="s">
        <v>122</v>
      </c>
      <c r="H105" s="24">
        <v>47.774000000000001</v>
      </c>
      <c r="I105" s="24">
        <v>27.867000000000001</v>
      </c>
      <c r="J105" s="24">
        <v>7135</v>
      </c>
      <c r="K105" s="24">
        <v>198831.05</v>
      </c>
      <c r="L105" s="24">
        <v>20024.878000000001</v>
      </c>
      <c r="M105" s="23">
        <v>7127.21</v>
      </c>
      <c r="N105" s="23">
        <v>142721490.75999999</v>
      </c>
      <c r="O105" s="25" t="s">
        <v>9</v>
      </c>
      <c r="P105" s="26" t="e">
        <f>IF(F105="Franchisee Rate Adjustment","",VLOOKUP(G105,[1]FINAL!A:D,4,FALSE))</f>
        <v>#N/A</v>
      </c>
      <c r="Q105" s="26" t="e">
        <f>IF(F105="Franchisee Rate Adjustment",SUMIF('[1]Fran Bank Payment'!A:A,G105,'[1]Fran Bank Payment'!G:G),VLOOKUP(G105,[1]FINAL!A:E,5,FALSE))</f>
        <v>#N/A</v>
      </c>
      <c r="R105" s="26" t="e">
        <f t="shared" si="1"/>
        <v>#N/A</v>
      </c>
    </row>
    <row r="106" spans="1:18" ht="15" hidden="1" customHeight="1">
      <c r="A106" s="19" t="s">
        <v>94</v>
      </c>
      <c r="B106" s="19">
        <v>20024.878000000001</v>
      </c>
      <c r="C106" s="20">
        <v>7127.21</v>
      </c>
      <c r="D106" s="19">
        <v>142721490.75999999</v>
      </c>
      <c r="E106" s="19" t="s">
        <v>19</v>
      </c>
      <c r="F106" s="19" t="s">
        <v>20</v>
      </c>
      <c r="G106" s="19" t="s">
        <v>123</v>
      </c>
      <c r="H106" s="20">
        <v>-36.655999999999999</v>
      </c>
      <c r="I106" s="20">
        <v>-33.722000000000001</v>
      </c>
      <c r="J106" s="20">
        <v>7127.21</v>
      </c>
      <c r="K106" s="20">
        <v>240343.78</v>
      </c>
      <c r="L106" s="20">
        <v>19991.155999999999</v>
      </c>
      <c r="M106" s="19">
        <v>7127.21</v>
      </c>
      <c r="N106" s="19">
        <v>142481146.97999999</v>
      </c>
      <c r="O106" s="14" t="s">
        <v>9</v>
      </c>
      <c r="P106" s="21">
        <f>IF(F106="Franchisee Rate Adjustment","",VLOOKUP(G106,[1]FINAL!A:D,4,FALSE))</f>
        <v>33.722000000000001</v>
      </c>
      <c r="Q106" s="21">
        <f>IF(F106="Franchisee Rate Adjustment",SUMIF('[1]Fran Bank Payment'!A:A,G106,'[1]Fran Bank Payment'!G:G),VLOOKUP(G106,[1]FINAL!A:E,5,FALSE))</f>
        <v>240343.77600000001</v>
      </c>
      <c r="R106" s="21">
        <f t="shared" si="1"/>
        <v>4.0000000000000001E-3</v>
      </c>
    </row>
    <row r="107" spans="1:18" ht="15" hidden="1" customHeight="1">
      <c r="A107" s="19" t="s">
        <v>124</v>
      </c>
      <c r="B107" s="19">
        <v>19991.155999999999</v>
      </c>
      <c r="C107" s="20">
        <v>7127.21</v>
      </c>
      <c r="D107" s="19">
        <v>142481146.97999999</v>
      </c>
      <c r="E107" s="19" t="s">
        <v>40</v>
      </c>
      <c r="F107" s="19" t="s">
        <v>41</v>
      </c>
      <c r="G107" s="19" t="s">
        <v>125</v>
      </c>
      <c r="H107" s="20">
        <v>1.6659999999999999</v>
      </c>
      <c r="I107" s="20">
        <v>1.2490000000000001</v>
      </c>
      <c r="J107" s="20">
        <v>7140</v>
      </c>
      <c r="K107" s="20">
        <v>8917.86</v>
      </c>
      <c r="L107" s="20">
        <v>19992.404999999999</v>
      </c>
      <c r="M107" s="19">
        <v>7127.21</v>
      </c>
      <c r="N107" s="19">
        <v>142490064.84</v>
      </c>
      <c r="O107" s="14" t="s">
        <v>9</v>
      </c>
      <c r="P107" s="21">
        <f>IF(F107="Franchisee Rate Adjustment","",VLOOKUP(G107,[1]FINAL!A:D,4,FALSE))</f>
        <v>1.2490000000000001</v>
      </c>
      <c r="Q107" s="21">
        <f>IF(F107="Franchisee Rate Adjustment",SUMIF('[1]Fran Bank Payment'!A:A,G107,'[1]Fran Bank Payment'!G:G),VLOOKUP(G107,[1]FINAL!A:E,5,FALSE))</f>
        <v>8917.86</v>
      </c>
      <c r="R107" s="21">
        <f t="shared" si="1"/>
        <v>0</v>
      </c>
    </row>
    <row r="108" spans="1:18" ht="15" hidden="1" customHeight="1">
      <c r="A108" s="19" t="s">
        <v>124</v>
      </c>
      <c r="B108" s="19">
        <v>19992.404999999999</v>
      </c>
      <c r="C108" s="20">
        <v>7127.21</v>
      </c>
      <c r="D108" s="19">
        <v>142490064.84</v>
      </c>
      <c r="E108" s="19" t="s">
        <v>40</v>
      </c>
      <c r="F108" s="19" t="s">
        <v>41</v>
      </c>
      <c r="G108" s="19" t="s">
        <v>126</v>
      </c>
      <c r="H108" s="20">
        <v>22.11</v>
      </c>
      <c r="I108" s="20">
        <v>20.341000000000001</v>
      </c>
      <c r="J108" s="20">
        <v>7140</v>
      </c>
      <c r="K108" s="20">
        <v>145234.74</v>
      </c>
      <c r="L108" s="20">
        <v>20012.745999999999</v>
      </c>
      <c r="M108" s="19">
        <v>7127.22</v>
      </c>
      <c r="N108" s="19">
        <v>142635299.58000001</v>
      </c>
      <c r="O108" s="14" t="s">
        <v>9</v>
      </c>
      <c r="P108" s="21">
        <f>IF(F108="Franchisee Rate Adjustment","",VLOOKUP(G108,[1]FINAL!A:D,4,FALSE))</f>
        <v>20.341000000000001</v>
      </c>
      <c r="Q108" s="21">
        <f>IF(F108="Franchisee Rate Adjustment",SUMIF('[1]Fran Bank Payment'!A:A,G108,'[1]Fran Bank Payment'!G:G),VLOOKUP(G108,[1]FINAL!A:E,5,FALSE))</f>
        <v>145234.74</v>
      </c>
      <c r="R108" s="21">
        <f t="shared" si="1"/>
        <v>0</v>
      </c>
    </row>
    <row r="109" spans="1:18" ht="15" hidden="1" customHeight="1">
      <c r="A109" s="19" t="s">
        <v>124</v>
      </c>
      <c r="B109" s="19">
        <v>20012.745999999999</v>
      </c>
      <c r="C109" s="20">
        <v>7127.22</v>
      </c>
      <c r="D109" s="19">
        <v>142635299.58000001</v>
      </c>
      <c r="E109" s="19" t="s">
        <v>19</v>
      </c>
      <c r="F109" s="19" t="s">
        <v>20</v>
      </c>
      <c r="G109" s="19" t="s">
        <v>127</v>
      </c>
      <c r="H109" s="20">
        <v>-40.04</v>
      </c>
      <c r="I109" s="20">
        <v>-36.837000000000003</v>
      </c>
      <c r="J109" s="20">
        <v>7127.22</v>
      </c>
      <c r="K109" s="20">
        <v>262545.40000000002</v>
      </c>
      <c r="L109" s="20">
        <v>19975.909</v>
      </c>
      <c r="M109" s="19">
        <v>7127.22</v>
      </c>
      <c r="N109" s="19">
        <v>142372754.18000001</v>
      </c>
      <c r="O109" s="14" t="s">
        <v>9</v>
      </c>
      <c r="P109" s="21">
        <f>IF(F109="Franchisee Rate Adjustment","",VLOOKUP(G109,[1]FINAL!A:D,4,FALSE))</f>
        <v>36.837000000000003</v>
      </c>
      <c r="Q109" s="21">
        <f>IF(F109="Franchisee Rate Adjustment",SUMIF('[1]Fran Bank Payment'!A:A,G109,'[1]Fran Bank Payment'!G:G),VLOOKUP(G109,[1]FINAL!A:E,5,FALSE))</f>
        <v>262545.40299999999</v>
      </c>
      <c r="R109" s="21">
        <f t="shared" si="1"/>
        <v>-3.0000000000000001E-3</v>
      </c>
    </row>
    <row r="110" spans="1:18" ht="15" hidden="1" customHeight="1">
      <c r="A110" s="19" t="s">
        <v>124</v>
      </c>
      <c r="B110" s="19">
        <v>19975.909</v>
      </c>
      <c r="C110" s="20">
        <v>7127.22</v>
      </c>
      <c r="D110" s="19">
        <v>142372754.18000001</v>
      </c>
      <c r="E110" s="19" t="s">
        <v>19</v>
      </c>
      <c r="F110" s="19" t="s">
        <v>20</v>
      </c>
      <c r="G110" s="19" t="s">
        <v>128</v>
      </c>
      <c r="H110" s="20">
        <v>-1441.31</v>
      </c>
      <c r="I110" s="20">
        <v>-1334.3630000000001</v>
      </c>
      <c r="J110" s="20">
        <v>7127.22</v>
      </c>
      <c r="K110" s="20">
        <v>9510298.6600000001</v>
      </c>
      <c r="L110" s="20">
        <v>18641.545999999998</v>
      </c>
      <c r="M110" s="19">
        <v>7127.22</v>
      </c>
      <c r="N110" s="19">
        <v>132862455.52</v>
      </c>
      <c r="O110" s="14" t="s">
        <v>9</v>
      </c>
      <c r="P110" s="21">
        <f>IF(F110="Franchisee Rate Adjustment","",VLOOKUP(G110,[1]FINAL!A:D,4,FALSE))</f>
        <v>1334.3630000000001</v>
      </c>
      <c r="Q110" s="21">
        <f>IF(F110="Franchisee Rate Adjustment",SUMIF('[1]Fran Bank Payment'!A:A,G110,'[1]Fran Bank Payment'!G:G),VLOOKUP(G110,[1]FINAL!A:E,5,FALSE))</f>
        <v>9510298.6610000003</v>
      </c>
      <c r="R110" s="21">
        <f t="shared" si="1"/>
        <v>-1E-3</v>
      </c>
    </row>
    <row r="111" spans="1:18" ht="15" hidden="1" customHeight="1">
      <c r="A111" s="19" t="s">
        <v>124</v>
      </c>
      <c r="B111" s="19">
        <v>18641.545999999998</v>
      </c>
      <c r="C111" s="20">
        <v>7127.22</v>
      </c>
      <c r="D111" s="19">
        <v>132862455.52</v>
      </c>
      <c r="E111" s="19" t="s">
        <v>40</v>
      </c>
      <c r="F111" s="19" t="s">
        <v>43</v>
      </c>
      <c r="G111" s="19" t="s">
        <v>129</v>
      </c>
      <c r="H111" s="20">
        <v>1500</v>
      </c>
      <c r="I111" s="20">
        <v>1492.5</v>
      </c>
      <c r="J111" s="20">
        <v>7160.8</v>
      </c>
      <c r="K111" s="22">
        <v>10687494</v>
      </c>
      <c r="L111" s="20">
        <v>20134.045999999998</v>
      </c>
      <c r="M111" s="19">
        <v>7129.71</v>
      </c>
      <c r="N111" s="19">
        <v>143549949.52000001</v>
      </c>
      <c r="O111" s="14" t="s">
        <v>9</v>
      </c>
      <c r="P111" s="21" t="str">
        <f>IF(F111="Franchisee Rate Adjustment","",VLOOKUP(G111,[1]FINAL!A:D,4,FALSE))</f>
        <v/>
      </c>
      <c r="Q111" s="21">
        <f>IF(F111="Franchisee Rate Adjustment",SUMIF('[1]Fran Bank Payment'!A:A,G111,'[1]Fran Bank Payment'!G:G),VLOOKUP(G111,[1]FINAL!A:E,5,FALSE))</f>
        <v>10687500</v>
      </c>
      <c r="R111" s="21">
        <f t="shared" si="1"/>
        <v>-6</v>
      </c>
    </row>
    <row r="112" spans="1:18" ht="15" hidden="1" customHeight="1">
      <c r="A112" s="19" t="s">
        <v>124</v>
      </c>
      <c r="B112" s="19">
        <v>20134.045999999998</v>
      </c>
      <c r="C112" s="20">
        <v>7129.71</v>
      </c>
      <c r="D112" s="19">
        <v>143549949.52000001</v>
      </c>
      <c r="E112" s="19" t="s">
        <v>19</v>
      </c>
      <c r="F112" s="19" t="s">
        <v>20</v>
      </c>
      <c r="G112" s="19" t="s">
        <v>130</v>
      </c>
      <c r="H112" s="20">
        <v>-951.03200000000004</v>
      </c>
      <c r="I112" s="20">
        <v>-877.45399999999995</v>
      </c>
      <c r="J112" s="20">
        <v>7129.71</v>
      </c>
      <c r="K112" s="20">
        <v>6255992.5599999996</v>
      </c>
      <c r="L112" s="20">
        <v>19256.592000000001</v>
      </c>
      <c r="M112" s="19">
        <v>7129.71</v>
      </c>
      <c r="N112" s="19">
        <v>137293956.96000001</v>
      </c>
      <c r="O112" s="14" t="s">
        <v>9</v>
      </c>
      <c r="P112" s="21">
        <f>IF(F112="Franchisee Rate Adjustment","",VLOOKUP(G112,[1]FINAL!A:D,4,FALSE))</f>
        <v>877.45399999999995</v>
      </c>
      <c r="Q112" s="21">
        <f>IF(F112="Franchisee Rate Adjustment",SUMIF('[1]Fran Bank Payment'!A:A,G112,'[1]Fran Bank Payment'!G:G),VLOOKUP(G112,[1]FINAL!A:E,5,FALSE))</f>
        <v>6255992.5580000002</v>
      </c>
      <c r="R112" s="21">
        <f t="shared" si="1"/>
        <v>2E-3</v>
      </c>
    </row>
    <row r="113" spans="1:18" ht="15" hidden="1" customHeight="1">
      <c r="A113" s="19" t="s">
        <v>124</v>
      </c>
      <c r="B113" s="19">
        <v>19256.592000000001</v>
      </c>
      <c r="C113" s="20">
        <v>7129.71</v>
      </c>
      <c r="D113" s="19">
        <v>137293956.96000001</v>
      </c>
      <c r="E113" s="19" t="s">
        <v>19</v>
      </c>
      <c r="F113" s="19" t="s">
        <v>20</v>
      </c>
      <c r="G113" s="19" t="s">
        <v>131</v>
      </c>
      <c r="H113" s="20">
        <v>-59.7</v>
      </c>
      <c r="I113" s="20">
        <v>-54.923999999999999</v>
      </c>
      <c r="J113" s="20">
        <v>7129.71</v>
      </c>
      <c r="K113" s="20">
        <v>391592.19</v>
      </c>
      <c r="L113" s="20">
        <v>19201.668000000001</v>
      </c>
      <c r="M113" s="19">
        <v>7129.71</v>
      </c>
      <c r="N113" s="19">
        <v>136902364.77000001</v>
      </c>
      <c r="O113" s="14" t="s">
        <v>9</v>
      </c>
      <c r="P113" s="21">
        <f>IF(F113="Franchisee Rate Adjustment","",VLOOKUP(G113,[1]FINAL!A:D,4,FALSE))</f>
        <v>54.923999999999999</v>
      </c>
      <c r="Q113" s="21">
        <f>IF(F113="Franchisee Rate Adjustment",SUMIF('[1]Fran Bank Payment'!A:A,G113,'[1]Fran Bank Payment'!G:G),VLOOKUP(G113,[1]FINAL!A:E,5,FALSE))</f>
        <v>391592.19199999998</v>
      </c>
      <c r="R113" s="21">
        <f t="shared" si="1"/>
        <v>-2E-3</v>
      </c>
    </row>
    <row r="114" spans="1:18" ht="15" hidden="1" customHeight="1">
      <c r="A114" s="19" t="s">
        <v>124</v>
      </c>
      <c r="B114" s="19">
        <v>19201.668000000001</v>
      </c>
      <c r="C114" s="20">
        <v>7129.71</v>
      </c>
      <c r="D114" s="19">
        <v>136902364.77000001</v>
      </c>
      <c r="E114" s="19" t="s">
        <v>19</v>
      </c>
      <c r="F114" s="19" t="s">
        <v>20</v>
      </c>
      <c r="G114" s="19" t="s">
        <v>132</v>
      </c>
      <c r="H114" s="20">
        <v>-430.80200000000002</v>
      </c>
      <c r="I114" s="20">
        <v>-396.25900000000001</v>
      </c>
      <c r="J114" s="20">
        <v>7129.71</v>
      </c>
      <c r="K114" s="20">
        <v>2825211.75</v>
      </c>
      <c r="L114" s="20">
        <v>18805.409</v>
      </c>
      <c r="M114" s="19">
        <v>7129.71</v>
      </c>
      <c r="N114" s="19">
        <v>134077153.02</v>
      </c>
      <c r="O114" s="14" t="s">
        <v>9</v>
      </c>
      <c r="P114" s="21">
        <f>IF(F114="Franchisee Rate Adjustment","",VLOOKUP(G114,[1]FINAL!A:D,4,FALSE))</f>
        <v>396.25900000000001</v>
      </c>
      <c r="Q114" s="21">
        <f>IF(F114="Franchisee Rate Adjustment",SUMIF('[1]Fran Bank Payment'!A:A,G114,'[1]Fran Bank Payment'!G:G),VLOOKUP(G114,[1]FINAL!A:E,5,FALSE))</f>
        <v>2825211.7549999999</v>
      </c>
      <c r="R114" s="21">
        <f t="shared" si="1"/>
        <v>-5.0000000000000001E-3</v>
      </c>
    </row>
    <row r="115" spans="1:18" ht="15" hidden="1" customHeight="1">
      <c r="A115" s="19" t="s">
        <v>124</v>
      </c>
      <c r="B115" s="19">
        <v>18805.409</v>
      </c>
      <c r="C115" s="20">
        <v>7129.71</v>
      </c>
      <c r="D115" s="19">
        <v>134077153.02</v>
      </c>
      <c r="E115" s="19" t="s">
        <v>19</v>
      </c>
      <c r="F115" s="19" t="s">
        <v>20</v>
      </c>
      <c r="G115" s="19" t="s">
        <v>133</v>
      </c>
      <c r="H115" s="20">
        <v>-808.19200000000001</v>
      </c>
      <c r="I115" s="20">
        <v>-744.52700000000004</v>
      </c>
      <c r="J115" s="20">
        <v>7129.71</v>
      </c>
      <c r="K115" s="20">
        <v>5308261.59</v>
      </c>
      <c r="L115" s="20">
        <v>18060.882000000001</v>
      </c>
      <c r="M115" s="19">
        <v>7129.71</v>
      </c>
      <c r="N115" s="19">
        <v>128768891.43000001</v>
      </c>
      <c r="O115" s="14" t="s">
        <v>9</v>
      </c>
      <c r="P115" s="21">
        <f>IF(F115="Franchisee Rate Adjustment","",VLOOKUP(G115,[1]FINAL!A:D,4,FALSE))</f>
        <v>744.52700000000004</v>
      </c>
      <c r="Q115" s="21">
        <f>IF(F115="Franchisee Rate Adjustment",SUMIF('[1]Fran Bank Payment'!A:A,G115,'[1]Fran Bank Payment'!G:G),VLOOKUP(G115,[1]FINAL!A:E,5,FALSE))</f>
        <v>5308261.5970000001</v>
      </c>
      <c r="R115" s="21">
        <f t="shared" si="1"/>
        <v>-7.0000000000000001E-3</v>
      </c>
    </row>
    <row r="116" spans="1:18" ht="15" hidden="1" customHeight="1">
      <c r="A116" s="19" t="s">
        <v>124</v>
      </c>
      <c r="B116" s="19">
        <v>18060.882000000001</v>
      </c>
      <c r="C116" s="20">
        <v>7129.71</v>
      </c>
      <c r="D116" s="19">
        <v>128768891.43000001</v>
      </c>
      <c r="E116" s="19" t="s">
        <v>40</v>
      </c>
      <c r="F116" s="19" t="s">
        <v>41</v>
      </c>
      <c r="G116" s="19" t="s">
        <v>134</v>
      </c>
      <c r="H116" s="20">
        <v>310.83199999999999</v>
      </c>
      <c r="I116" s="20">
        <v>285.96699999999998</v>
      </c>
      <c r="J116" s="20">
        <v>7140</v>
      </c>
      <c r="K116" s="20">
        <v>2041804.38</v>
      </c>
      <c r="L116" s="20">
        <v>18346.848999999998</v>
      </c>
      <c r="M116" s="19">
        <v>7129.87</v>
      </c>
      <c r="N116" s="19">
        <v>130810695.81</v>
      </c>
      <c r="O116" s="14" t="s">
        <v>9</v>
      </c>
      <c r="P116" s="21">
        <f>IF(F116="Franchisee Rate Adjustment","",VLOOKUP(G116,[1]FINAL!A:D,4,FALSE))</f>
        <v>285.96699999999998</v>
      </c>
      <c r="Q116" s="21">
        <f>IF(F116="Franchisee Rate Adjustment",SUMIF('[1]Fran Bank Payment'!A:A,G116,'[1]Fran Bank Payment'!G:G),VLOOKUP(G116,[1]FINAL!A:E,5,FALSE))</f>
        <v>2041804.38</v>
      </c>
      <c r="R116" s="21">
        <f t="shared" si="1"/>
        <v>0</v>
      </c>
    </row>
    <row r="117" spans="1:18" ht="15" hidden="1" customHeight="1">
      <c r="A117" s="19" t="s">
        <v>124</v>
      </c>
      <c r="B117" s="19">
        <v>18346.848999999998</v>
      </c>
      <c r="C117" s="20">
        <v>7129.87</v>
      </c>
      <c r="D117" s="19">
        <v>130810695.81</v>
      </c>
      <c r="E117" s="19" t="s">
        <v>19</v>
      </c>
      <c r="F117" s="19" t="s">
        <v>20</v>
      </c>
      <c r="G117" s="19" t="s">
        <v>135</v>
      </c>
      <c r="H117" s="20">
        <v>-1024.03</v>
      </c>
      <c r="I117" s="20">
        <v>-944.30899999999997</v>
      </c>
      <c r="J117" s="20">
        <v>7129.87</v>
      </c>
      <c r="K117" s="20">
        <v>6732800.4100000001</v>
      </c>
      <c r="L117" s="20">
        <v>17402.54</v>
      </c>
      <c r="M117" s="19">
        <v>7129.87</v>
      </c>
      <c r="N117" s="19">
        <v>124077895.40000001</v>
      </c>
      <c r="O117" s="14" t="s">
        <v>9</v>
      </c>
      <c r="P117" s="21">
        <f>IF(F117="Franchisee Rate Adjustment","",VLOOKUP(G117,[1]FINAL!A:D,4,FALSE))</f>
        <v>944.30899999999997</v>
      </c>
      <c r="Q117" s="21">
        <f>IF(F117="Franchisee Rate Adjustment",SUMIF('[1]Fran Bank Payment'!A:A,G117,'[1]Fran Bank Payment'!G:G),VLOOKUP(G117,[1]FINAL!A:E,5,FALSE))</f>
        <v>6732800.4100000001</v>
      </c>
      <c r="R117" s="21">
        <f t="shared" si="1"/>
        <v>0</v>
      </c>
    </row>
    <row r="118" spans="1:18" ht="15" hidden="1" customHeight="1">
      <c r="A118" s="19" t="s">
        <v>124</v>
      </c>
      <c r="B118" s="19">
        <v>17402.54</v>
      </c>
      <c r="C118" s="20">
        <v>7129.87</v>
      </c>
      <c r="D118" s="19">
        <v>124077895.40000001</v>
      </c>
      <c r="E118" s="19" t="s">
        <v>19</v>
      </c>
      <c r="F118" s="19" t="s">
        <v>20</v>
      </c>
      <c r="G118" s="19" t="s">
        <v>136</v>
      </c>
      <c r="H118" s="20">
        <v>-925.66200000000003</v>
      </c>
      <c r="I118" s="20">
        <v>-864.36900000000003</v>
      </c>
      <c r="J118" s="20">
        <v>7129.87</v>
      </c>
      <c r="K118" s="20">
        <v>6162838.5999999996</v>
      </c>
      <c r="L118" s="20">
        <v>16538.170999999998</v>
      </c>
      <c r="M118" s="19">
        <v>7129.87</v>
      </c>
      <c r="N118" s="19">
        <v>117915056.8</v>
      </c>
      <c r="O118" s="14" t="s">
        <v>9</v>
      </c>
      <c r="P118" s="21">
        <f>IF(F118="Franchisee Rate Adjustment","",VLOOKUP(G118,[1]FINAL!A:D,4,FALSE))</f>
        <v>864.36900000000003</v>
      </c>
      <c r="Q118" s="21">
        <f>IF(F118="Franchisee Rate Adjustment",SUMIF('[1]Fran Bank Payment'!A:A,G118,'[1]Fran Bank Payment'!G:G),VLOOKUP(G118,[1]FINAL!A:E,5,FALSE))</f>
        <v>6162838.602</v>
      </c>
      <c r="R118" s="21">
        <f t="shared" si="1"/>
        <v>-2E-3</v>
      </c>
    </row>
    <row r="119" spans="1:18" ht="15" hidden="1" customHeight="1">
      <c r="A119" s="19" t="s">
        <v>124</v>
      </c>
      <c r="B119" s="19">
        <v>16538.170999999998</v>
      </c>
      <c r="C119" s="20">
        <v>7129.87</v>
      </c>
      <c r="D119" s="19">
        <v>117915056.8</v>
      </c>
      <c r="E119" s="19" t="s">
        <v>19</v>
      </c>
      <c r="F119" s="19" t="s">
        <v>20</v>
      </c>
      <c r="G119" s="19" t="s">
        <v>137</v>
      </c>
      <c r="H119" s="20">
        <v>-697.74</v>
      </c>
      <c r="I119" s="20">
        <v>-649.87800000000004</v>
      </c>
      <c r="J119" s="20">
        <v>7129.87</v>
      </c>
      <c r="K119" s="20">
        <v>4633545.6500000004</v>
      </c>
      <c r="L119" s="20">
        <v>15888.293</v>
      </c>
      <c r="M119" s="19">
        <v>7129.87</v>
      </c>
      <c r="N119" s="19">
        <v>113281511.15000001</v>
      </c>
      <c r="O119" s="14" t="s">
        <v>9</v>
      </c>
      <c r="P119" s="21">
        <f>IF(F119="Franchisee Rate Adjustment","",VLOOKUP(G119,[1]FINAL!A:D,4,FALSE))</f>
        <v>649.87800000000004</v>
      </c>
      <c r="Q119" s="21">
        <f>IF(F119="Franchisee Rate Adjustment",SUMIF('[1]Fran Bank Payment'!A:A,G119,'[1]Fran Bank Payment'!G:G),VLOOKUP(G119,[1]FINAL!A:E,5,FALSE))</f>
        <v>4633545.6560000004</v>
      </c>
      <c r="R119" s="21">
        <f t="shared" si="1"/>
        <v>-6.0000000000000001E-3</v>
      </c>
    </row>
    <row r="120" spans="1:18" ht="15" hidden="1" customHeight="1">
      <c r="A120" s="19" t="s">
        <v>124</v>
      </c>
      <c r="B120" s="19">
        <v>15888.293</v>
      </c>
      <c r="C120" s="20">
        <v>7129.87</v>
      </c>
      <c r="D120" s="19">
        <v>113281511.15000001</v>
      </c>
      <c r="E120" s="19" t="s">
        <v>19</v>
      </c>
      <c r="F120" s="19" t="s">
        <v>20</v>
      </c>
      <c r="G120" s="19" t="s">
        <v>138</v>
      </c>
      <c r="H120" s="20">
        <v>-1419.0619999999999</v>
      </c>
      <c r="I120" s="20">
        <v>-1316.9839999999999</v>
      </c>
      <c r="J120" s="20">
        <v>7129.87</v>
      </c>
      <c r="K120" s="20">
        <v>9389924.7100000009</v>
      </c>
      <c r="L120" s="20">
        <v>14571.308999999999</v>
      </c>
      <c r="M120" s="19">
        <v>7129.87</v>
      </c>
      <c r="N120" s="19">
        <v>103891586.44</v>
      </c>
      <c r="O120" s="14" t="s">
        <v>9</v>
      </c>
      <c r="P120" s="21">
        <f>IF(F120="Franchisee Rate Adjustment","",VLOOKUP(G120,[1]FINAL!A:D,4,FALSE))</f>
        <v>1316.9839999999999</v>
      </c>
      <c r="Q120" s="21">
        <f>IF(F120="Franchisee Rate Adjustment",SUMIF('[1]Fran Bank Payment'!A:A,G120,'[1]Fran Bank Payment'!G:G),VLOOKUP(G120,[1]FINAL!A:E,5,FALSE))</f>
        <v>9389924.7119999994</v>
      </c>
      <c r="R120" s="21">
        <f t="shared" si="1"/>
        <v>-2E-3</v>
      </c>
    </row>
    <row r="121" spans="1:18" ht="15" hidden="1" customHeight="1">
      <c r="A121" s="19" t="s">
        <v>124</v>
      </c>
      <c r="B121" s="19">
        <v>14571.308999999999</v>
      </c>
      <c r="C121" s="20">
        <v>7129.87</v>
      </c>
      <c r="D121" s="19">
        <v>103891586.44</v>
      </c>
      <c r="E121" s="19" t="s">
        <v>40</v>
      </c>
      <c r="F121" s="19" t="s">
        <v>41</v>
      </c>
      <c r="G121" s="19" t="s">
        <v>139</v>
      </c>
      <c r="H121" s="20">
        <v>225.35</v>
      </c>
      <c r="I121" s="20">
        <v>207.322</v>
      </c>
      <c r="J121" s="20">
        <v>7140</v>
      </c>
      <c r="K121" s="20">
        <v>1480279.08</v>
      </c>
      <c r="L121" s="20">
        <v>14778.630999999999</v>
      </c>
      <c r="M121" s="19">
        <v>7130.02</v>
      </c>
      <c r="N121" s="19">
        <v>105371865.52</v>
      </c>
      <c r="O121" s="14" t="s">
        <v>9</v>
      </c>
      <c r="P121" s="21">
        <f>IF(F121="Franchisee Rate Adjustment","",VLOOKUP(G121,[1]FINAL!A:D,4,FALSE))</f>
        <v>207.322</v>
      </c>
      <c r="Q121" s="21">
        <f>IF(F121="Franchisee Rate Adjustment",SUMIF('[1]Fran Bank Payment'!A:A,G121,'[1]Fran Bank Payment'!G:G),VLOOKUP(G121,[1]FINAL!A:E,5,FALSE))</f>
        <v>1480279.08</v>
      </c>
      <c r="R121" s="21">
        <f t="shared" si="1"/>
        <v>0</v>
      </c>
    </row>
    <row r="122" spans="1:18" ht="15" hidden="1" customHeight="1">
      <c r="A122" s="19" t="s">
        <v>124</v>
      </c>
      <c r="B122" s="19">
        <v>14778.630999999999</v>
      </c>
      <c r="C122" s="20">
        <v>7130.02</v>
      </c>
      <c r="D122" s="19">
        <v>105371865.52</v>
      </c>
      <c r="E122" s="19" t="s">
        <v>19</v>
      </c>
      <c r="F122" s="19" t="s">
        <v>20</v>
      </c>
      <c r="G122" s="19" t="s">
        <v>140</v>
      </c>
      <c r="H122" s="20">
        <v>-355.34</v>
      </c>
      <c r="I122" s="20">
        <v>-326.91300000000001</v>
      </c>
      <c r="J122" s="20">
        <v>7130.02</v>
      </c>
      <c r="K122" s="20">
        <v>2330896.23</v>
      </c>
      <c r="L122" s="20">
        <v>14451.718000000001</v>
      </c>
      <c r="M122" s="19">
        <v>7130.02</v>
      </c>
      <c r="N122" s="19">
        <v>103040969.29000001</v>
      </c>
      <c r="O122" s="14" t="s">
        <v>9</v>
      </c>
      <c r="P122" s="21">
        <f>IF(F122="Franchisee Rate Adjustment","",VLOOKUP(G122,[1]FINAL!A:D,4,FALSE))</f>
        <v>326.91300000000001</v>
      </c>
      <c r="Q122" s="21">
        <f>IF(F122="Franchisee Rate Adjustment",SUMIF('[1]Fran Bank Payment'!A:A,G122,'[1]Fran Bank Payment'!G:G),VLOOKUP(G122,[1]FINAL!A:E,5,FALSE))</f>
        <v>2330896.2280000001</v>
      </c>
      <c r="R122" s="21">
        <f t="shared" si="1"/>
        <v>2E-3</v>
      </c>
    </row>
    <row r="123" spans="1:18" ht="15" hidden="1" customHeight="1">
      <c r="A123" s="19" t="s">
        <v>124</v>
      </c>
      <c r="B123" s="19">
        <v>14451.718000000001</v>
      </c>
      <c r="C123" s="20">
        <v>7130.02</v>
      </c>
      <c r="D123" s="19">
        <v>103040969.29000001</v>
      </c>
      <c r="E123" s="19" t="s">
        <v>19</v>
      </c>
      <c r="F123" s="19" t="s">
        <v>20</v>
      </c>
      <c r="G123" s="19" t="s">
        <v>141</v>
      </c>
      <c r="H123" s="20">
        <v>-92.01</v>
      </c>
      <c r="I123" s="20">
        <v>-86.054000000000002</v>
      </c>
      <c r="J123" s="20">
        <v>7130.02</v>
      </c>
      <c r="K123" s="20">
        <v>613566.74</v>
      </c>
      <c r="L123" s="20">
        <v>14365.664000000001</v>
      </c>
      <c r="M123" s="19">
        <v>7130.02</v>
      </c>
      <c r="N123" s="19">
        <v>102427402.55</v>
      </c>
      <c r="O123" s="14" t="s">
        <v>9</v>
      </c>
      <c r="P123" s="21">
        <f>IF(F123="Franchisee Rate Adjustment","",VLOOKUP(G123,[1]FINAL!A:D,4,FALSE))</f>
        <v>86.054000000000002</v>
      </c>
      <c r="Q123" s="21">
        <f>IF(F123="Franchisee Rate Adjustment",SUMIF('[1]Fran Bank Payment'!A:A,G123,'[1]Fran Bank Payment'!G:G),VLOOKUP(G123,[1]FINAL!A:E,5,FALSE))</f>
        <v>613566.74100000004</v>
      </c>
      <c r="R123" s="21">
        <f t="shared" si="1"/>
        <v>-1E-3</v>
      </c>
    </row>
    <row r="124" spans="1:18" ht="15" hidden="1" customHeight="1">
      <c r="A124" s="19" t="s">
        <v>124</v>
      </c>
      <c r="B124" s="19">
        <v>14365.664000000001</v>
      </c>
      <c r="C124" s="20">
        <v>7130.02</v>
      </c>
      <c r="D124" s="19">
        <v>102427402.55</v>
      </c>
      <c r="E124" s="19" t="s">
        <v>19</v>
      </c>
      <c r="F124" s="19" t="s">
        <v>20</v>
      </c>
      <c r="G124" s="19" t="s">
        <v>142</v>
      </c>
      <c r="H124" s="20">
        <v>-333.29</v>
      </c>
      <c r="I124" s="20">
        <v>-309.09399999999999</v>
      </c>
      <c r="J124" s="20">
        <v>7130.02</v>
      </c>
      <c r="K124" s="20">
        <v>2203846.4</v>
      </c>
      <c r="L124" s="20">
        <v>14056.57</v>
      </c>
      <c r="M124" s="19">
        <v>7130.02</v>
      </c>
      <c r="N124" s="19">
        <v>100223556.15000001</v>
      </c>
      <c r="O124" s="14" t="s">
        <v>9</v>
      </c>
      <c r="P124" s="21">
        <f>IF(F124="Franchisee Rate Adjustment","",VLOOKUP(G124,[1]FINAL!A:D,4,FALSE))</f>
        <v>309.09399999999999</v>
      </c>
      <c r="Q124" s="21">
        <f>IF(F124="Franchisee Rate Adjustment",SUMIF('[1]Fran Bank Payment'!A:A,G124,'[1]Fran Bank Payment'!G:G),VLOOKUP(G124,[1]FINAL!A:E,5,FALSE))</f>
        <v>2203846.4019999998</v>
      </c>
      <c r="R124" s="21">
        <f t="shared" si="1"/>
        <v>-2E-3</v>
      </c>
    </row>
    <row r="125" spans="1:18" ht="15" hidden="1" customHeight="1">
      <c r="A125" s="19" t="s">
        <v>124</v>
      </c>
      <c r="B125" s="19">
        <v>14056.57</v>
      </c>
      <c r="C125" s="20">
        <v>7130.02</v>
      </c>
      <c r="D125" s="19">
        <v>100223556.15000001</v>
      </c>
      <c r="E125" s="19" t="s">
        <v>19</v>
      </c>
      <c r="F125" s="19" t="s">
        <v>20</v>
      </c>
      <c r="G125" s="19" t="s">
        <v>143</v>
      </c>
      <c r="H125" s="20">
        <v>-0.5</v>
      </c>
      <c r="I125" s="20">
        <v>-0.376</v>
      </c>
      <c r="J125" s="20">
        <v>7130.02</v>
      </c>
      <c r="K125" s="20">
        <v>2680.89</v>
      </c>
      <c r="L125" s="20">
        <v>14056.194</v>
      </c>
      <c r="M125" s="19">
        <v>7130.02</v>
      </c>
      <c r="N125" s="19">
        <v>100220875.26000001</v>
      </c>
      <c r="O125" s="14" t="s">
        <v>9</v>
      </c>
      <c r="P125" s="21">
        <f>IF(F125="Franchisee Rate Adjustment","",VLOOKUP(G125,[1]FINAL!A:D,4,FALSE))</f>
        <v>0.376</v>
      </c>
      <c r="Q125" s="21">
        <f>IF(F125="Franchisee Rate Adjustment",SUMIF('[1]Fran Bank Payment'!A:A,G125,'[1]Fran Bank Payment'!G:G),VLOOKUP(G125,[1]FINAL!A:E,5,FALSE))</f>
        <v>2680.8879999999999</v>
      </c>
      <c r="R125" s="21">
        <f t="shared" si="1"/>
        <v>2E-3</v>
      </c>
    </row>
    <row r="126" spans="1:18" ht="15" hidden="1" customHeight="1">
      <c r="A126" s="19" t="s">
        <v>124</v>
      </c>
      <c r="B126" s="19">
        <v>14056.194</v>
      </c>
      <c r="C126" s="20">
        <v>7130.02</v>
      </c>
      <c r="D126" s="19">
        <v>100220875.26000001</v>
      </c>
      <c r="E126" s="19" t="s">
        <v>19</v>
      </c>
      <c r="F126" s="19" t="s">
        <v>20</v>
      </c>
      <c r="G126" s="19" t="s">
        <v>144</v>
      </c>
      <c r="H126" s="20">
        <v>-951.79</v>
      </c>
      <c r="I126" s="20">
        <v>-883.29700000000003</v>
      </c>
      <c r="J126" s="20">
        <v>7130.02</v>
      </c>
      <c r="K126" s="20">
        <v>6297925.2699999996</v>
      </c>
      <c r="L126" s="20">
        <v>13172.897000000001</v>
      </c>
      <c r="M126" s="19">
        <v>7130.01</v>
      </c>
      <c r="N126" s="19">
        <v>93922949.989999995</v>
      </c>
      <c r="O126" s="14" t="s">
        <v>9</v>
      </c>
      <c r="P126" s="21">
        <f>IF(F126="Franchisee Rate Adjustment","",VLOOKUP(G126,[1]FINAL!A:D,4,FALSE))</f>
        <v>883.29700000000003</v>
      </c>
      <c r="Q126" s="21">
        <f>IF(F126="Franchisee Rate Adjustment",SUMIF('[1]Fran Bank Payment'!A:A,G126,'[1]Fran Bank Payment'!G:G),VLOOKUP(G126,[1]FINAL!A:E,5,FALSE))</f>
        <v>6297925.2759999996</v>
      </c>
      <c r="R126" s="21">
        <f t="shared" si="1"/>
        <v>-6.0000000000000001E-3</v>
      </c>
    </row>
    <row r="127" spans="1:18" ht="15" hidden="1" customHeight="1">
      <c r="A127" s="19" t="s">
        <v>124</v>
      </c>
      <c r="B127" s="19">
        <v>13172.897000000001</v>
      </c>
      <c r="C127" s="20">
        <v>7130.01</v>
      </c>
      <c r="D127" s="19">
        <v>93922949.989999995</v>
      </c>
      <c r="E127" s="19" t="s">
        <v>19</v>
      </c>
      <c r="F127" s="19" t="s">
        <v>20</v>
      </c>
      <c r="G127" s="19" t="s">
        <v>145</v>
      </c>
      <c r="H127" s="20">
        <v>-30.28</v>
      </c>
      <c r="I127" s="20">
        <v>-27.858000000000001</v>
      </c>
      <c r="J127" s="20">
        <v>7130.01</v>
      </c>
      <c r="K127" s="20">
        <v>198627.82</v>
      </c>
      <c r="L127" s="20">
        <v>13145.039000000001</v>
      </c>
      <c r="M127" s="19">
        <v>7130.01</v>
      </c>
      <c r="N127" s="19">
        <v>93724322.170000002</v>
      </c>
      <c r="O127" s="14" t="s">
        <v>9</v>
      </c>
      <c r="P127" s="21">
        <f>IF(F127="Franchisee Rate Adjustment","",VLOOKUP(G127,[1]FINAL!A:D,4,FALSE))</f>
        <v>27.858000000000001</v>
      </c>
      <c r="Q127" s="21">
        <f>IF(F127="Franchisee Rate Adjustment",SUMIF('[1]Fran Bank Payment'!A:A,G127,'[1]Fran Bank Payment'!G:G),VLOOKUP(G127,[1]FINAL!A:E,5,FALSE))</f>
        <v>198627.81899999999</v>
      </c>
      <c r="R127" s="21">
        <f t="shared" si="1"/>
        <v>1E-3</v>
      </c>
    </row>
    <row r="128" spans="1:18" ht="15" hidden="1" customHeight="1">
      <c r="A128" s="19" t="s">
        <v>124</v>
      </c>
      <c r="B128" s="19">
        <v>13145.039000000001</v>
      </c>
      <c r="C128" s="20">
        <v>7130.01</v>
      </c>
      <c r="D128" s="19">
        <v>93724322.170000002</v>
      </c>
      <c r="E128" s="19" t="s">
        <v>19</v>
      </c>
      <c r="F128" s="19" t="s">
        <v>20</v>
      </c>
      <c r="G128" s="19" t="s">
        <v>146</v>
      </c>
      <c r="H128" s="20">
        <v>-108.04</v>
      </c>
      <c r="I128" s="20">
        <v>-98.558000000000007</v>
      </c>
      <c r="J128" s="20">
        <v>7130.01</v>
      </c>
      <c r="K128" s="20">
        <v>702719.53</v>
      </c>
      <c r="L128" s="20">
        <v>13046.481</v>
      </c>
      <c r="M128" s="19">
        <v>7130.01</v>
      </c>
      <c r="N128" s="19">
        <v>93021602.640000001</v>
      </c>
      <c r="O128" s="14" t="s">
        <v>9</v>
      </c>
      <c r="P128" s="21">
        <f>IF(F128="Franchisee Rate Adjustment","",VLOOKUP(G128,[1]FINAL!A:D,4,FALSE))</f>
        <v>98.558000000000007</v>
      </c>
      <c r="Q128" s="21">
        <f>IF(F128="Franchisee Rate Adjustment",SUMIF('[1]Fran Bank Payment'!A:A,G128,'[1]Fran Bank Payment'!G:G),VLOOKUP(G128,[1]FINAL!A:E,5,FALSE))</f>
        <v>702719.52599999995</v>
      </c>
      <c r="R128" s="21">
        <f t="shared" si="1"/>
        <v>4.0000000000000001E-3</v>
      </c>
    </row>
    <row r="129" spans="1:18" ht="15" hidden="1" customHeight="1">
      <c r="A129" s="19" t="s">
        <v>124</v>
      </c>
      <c r="B129" s="19">
        <v>13046.481</v>
      </c>
      <c r="C129" s="20">
        <v>7130.01</v>
      </c>
      <c r="D129" s="19">
        <v>93021602.640000001</v>
      </c>
      <c r="E129" s="19" t="s">
        <v>19</v>
      </c>
      <c r="F129" s="19" t="s">
        <v>20</v>
      </c>
      <c r="G129" s="19" t="s">
        <v>147</v>
      </c>
      <c r="H129" s="20">
        <v>-75.36</v>
      </c>
      <c r="I129" s="20">
        <v>-68.472999999999999</v>
      </c>
      <c r="J129" s="20">
        <v>7130.01</v>
      </c>
      <c r="K129" s="20">
        <v>488213.18</v>
      </c>
      <c r="L129" s="20">
        <v>12978.008</v>
      </c>
      <c r="M129" s="19">
        <v>7130.01</v>
      </c>
      <c r="N129" s="19">
        <v>92533389.459999993</v>
      </c>
      <c r="O129" s="14" t="s">
        <v>9</v>
      </c>
      <c r="P129" s="21">
        <f>IF(F129="Franchisee Rate Adjustment","",VLOOKUP(G129,[1]FINAL!A:D,4,FALSE))</f>
        <v>68.472999999999999</v>
      </c>
      <c r="Q129" s="21">
        <f>IF(F129="Franchisee Rate Adjustment",SUMIF('[1]Fran Bank Payment'!A:A,G129,'[1]Fran Bank Payment'!G:G),VLOOKUP(G129,[1]FINAL!A:E,5,FALSE))</f>
        <v>488213.17499999999</v>
      </c>
      <c r="R129" s="21">
        <f t="shared" si="1"/>
        <v>5.0000000000000001E-3</v>
      </c>
    </row>
    <row r="130" spans="1:18" ht="15" hidden="1" customHeight="1">
      <c r="A130" s="19" t="s">
        <v>124</v>
      </c>
      <c r="B130" s="19">
        <v>12978.008</v>
      </c>
      <c r="C130" s="20">
        <v>7130.01</v>
      </c>
      <c r="D130" s="19">
        <v>92533389.459999993</v>
      </c>
      <c r="E130" s="19" t="s">
        <v>19</v>
      </c>
      <c r="F130" s="19" t="s">
        <v>20</v>
      </c>
      <c r="G130" s="19" t="s">
        <v>148</v>
      </c>
      <c r="H130" s="20">
        <v>-7.09</v>
      </c>
      <c r="I130" s="20">
        <v>-6.4420000000000002</v>
      </c>
      <c r="J130" s="20">
        <v>7130.01</v>
      </c>
      <c r="K130" s="20">
        <v>45931.519999999997</v>
      </c>
      <c r="L130" s="20">
        <v>12971.566000000001</v>
      </c>
      <c r="M130" s="19">
        <v>7130.01</v>
      </c>
      <c r="N130" s="19">
        <v>92487457.939999998</v>
      </c>
      <c r="O130" s="14" t="s">
        <v>9</v>
      </c>
      <c r="P130" s="21">
        <f>IF(F130="Franchisee Rate Adjustment","",VLOOKUP(G130,[1]FINAL!A:D,4,FALSE))</f>
        <v>6.4420000000000002</v>
      </c>
      <c r="Q130" s="21">
        <f>IF(F130="Franchisee Rate Adjustment",SUMIF('[1]Fran Bank Payment'!A:A,G130,'[1]Fran Bank Payment'!G:G),VLOOKUP(G130,[1]FINAL!A:E,5,FALSE))</f>
        <v>45931.523999999998</v>
      </c>
      <c r="R130" s="21">
        <f t="shared" si="1"/>
        <v>-4.0000000000000001E-3</v>
      </c>
    </row>
    <row r="131" spans="1:18" ht="15" hidden="1" customHeight="1">
      <c r="A131" s="19" t="s">
        <v>124</v>
      </c>
      <c r="B131" s="19">
        <v>12971.566000000001</v>
      </c>
      <c r="C131" s="20">
        <v>7130.01</v>
      </c>
      <c r="D131" s="19">
        <v>92487457.939999998</v>
      </c>
      <c r="E131" s="19" t="s">
        <v>19</v>
      </c>
      <c r="F131" s="19" t="s">
        <v>20</v>
      </c>
      <c r="G131" s="19" t="s">
        <v>149</v>
      </c>
      <c r="H131" s="20">
        <v>-93.168999999999997</v>
      </c>
      <c r="I131" s="20">
        <v>-84.441000000000003</v>
      </c>
      <c r="J131" s="20">
        <v>7130.01</v>
      </c>
      <c r="K131" s="20">
        <v>602065.18000000005</v>
      </c>
      <c r="L131" s="20">
        <v>12887.125</v>
      </c>
      <c r="M131" s="19">
        <v>7130.01</v>
      </c>
      <c r="N131" s="19">
        <v>91885392.760000005</v>
      </c>
      <c r="O131" s="14" t="s">
        <v>9</v>
      </c>
      <c r="P131" s="21">
        <f>IF(F131="Franchisee Rate Adjustment","",VLOOKUP(G131,[1]FINAL!A:D,4,FALSE))</f>
        <v>84.441000000000003</v>
      </c>
      <c r="Q131" s="21">
        <f>IF(F131="Franchisee Rate Adjustment",SUMIF('[1]Fran Bank Payment'!A:A,G131,'[1]Fran Bank Payment'!G:G),VLOOKUP(G131,[1]FINAL!A:E,5,FALSE))</f>
        <v>602065.174</v>
      </c>
      <c r="R131" s="21">
        <f t="shared" si="1"/>
        <v>6.0000000000000001E-3</v>
      </c>
    </row>
    <row r="132" spans="1:18" ht="15" hidden="1" customHeight="1">
      <c r="A132" s="19" t="s">
        <v>124</v>
      </c>
      <c r="B132" s="19">
        <v>12887.125</v>
      </c>
      <c r="C132" s="20">
        <v>7130.01</v>
      </c>
      <c r="D132" s="19">
        <v>91885392.760000005</v>
      </c>
      <c r="E132" s="19" t="s">
        <v>19</v>
      </c>
      <c r="F132" s="19" t="s">
        <v>20</v>
      </c>
      <c r="G132" s="19" t="s">
        <v>150</v>
      </c>
      <c r="H132" s="20">
        <v>-81.17</v>
      </c>
      <c r="I132" s="20">
        <v>-73.472999999999999</v>
      </c>
      <c r="J132" s="20">
        <v>7130.01</v>
      </c>
      <c r="K132" s="20">
        <v>523863.22</v>
      </c>
      <c r="L132" s="20">
        <v>12813.652</v>
      </c>
      <c r="M132" s="19">
        <v>7130.01</v>
      </c>
      <c r="N132" s="19">
        <v>91361529.540000007</v>
      </c>
      <c r="O132" s="14" t="s">
        <v>9</v>
      </c>
      <c r="P132" s="21">
        <f>IF(F132="Franchisee Rate Adjustment","",VLOOKUP(G132,[1]FINAL!A:D,4,FALSE))</f>
        <v>73.472999999999999</v>
      </c>
      <c r="Q132" s="21">
        <f>IF(F132="Franchisee Rate Adjustment",SUMIF('[1]Fran Bank Payment'!A:A,G132,'[1]Fran Bank Payment'!G:G),VLOOKUP(G132,[1]FINAL!A:E,5,FALSE))</f>
        <v>523863.22499999998</v>
      </c>
      <c r="R132" s="21">
        <f t="shared" si="1"/>
        <v>-5.0000000000000001E-3</v>
      </c>
    </row>
    <row r="133" spans="1:18" ht="15" hidden="1" customHeight="1">
      <c r="A133" s="19" t="s">
        <v>124</v>
      </c>
      <c r="B133" s="19">
        <v>12813.652</v>
      </c>
      <c r="C133" s="20">
        <v>7130.01</v>
      </c>
      <c r="D133" s="19">
        <v>91361529.540000007</v>
      </c>
      <c r="E133" s="19" t="s">
        <v>19</v>
      </c>
      <c r="F133" s="19" t="s">
        <v>20</v>
      </c>
      <c r="G133" s="19" t="s">
        <v>151</v>
      </c>
      <c r="H133" s="20">
        <v>-40.06</v>
      </c>
      <c r="I133" s="20">
        <v>-36.854999999999997</v>
      </c>
      <c r="J133" s="20">
        <v>7130.01</v>
      </c>
      <c r="K133" s="20">
        <v>262776.52</v>
      </c>
      <c r="L133" s="20">
        <v>12776.797</v>
      </c>
      <c r="M133" s="19">
        <v>7130.01</v>
      </c>
      <c r="N133" s="19">
        <v>91098753.019999996</v>
      </c>
      <c r="O133" s="14" t="s">
        <v>9</v>
      </c>
      <c r="P133" s="21">
        <f>IF(F133="Franchisee Rate Adjustment","",VLOOKUP(G133,[1]FINAL!A:D,4,FALSE))</f>
        <v>36.854999999999997</v>
      </c>
      <c r="Q133" s="21">
        <f>IF(F133="Franchisee Rate Adjustment",SUMIF('[1]Fran Bank Payment'!A:A,G133,'[1]Fran Bank Payment'!G:G),VLOOKUP(G133,[1]FINAL!A:E,5,FALSE))</f>
        <v>262776.51899999997</v>
      </c>
      <c r="R133" s="21">
        <f t="shared" si="1"/>
        <v>1E-3</v>
      </c>
    </row>
    <row r="134" spans="1:18" ht="15" hidden="1" customHeight="1">
      <c r="A134" s="19" t="s">
        <v>124</v>
      </c>
      <c r="B134" s="19">
        <v>12776.797</v>
      </c>
      <c r="C134" s="20">
        <v>7130.01</v>
      </c>
      <c r="D134" s="19">
        <v>91098753.019999996</v>
      </c>
      <c r="E134" s="19" t="s">
        <v>19</v>
      </c>
      <c r="F134" s="19" t="s">
        <v>20</v>
      </c>
      <c r="G134" s="19" t="s">
        <v>152</v>
      </c>
      <c r="H134" s="20">
        <v>-1.8260000000000001</v>
      </c>
      <c r="I134" s="20">
        <v>-1.37</v>
      </c>
      <c r="J134" s="20">
        <v>7130.01</v>
      </c>
      <c r="K134" s="20">
        <v>9768.11</v>
      </c>
      <c r="L134" s="20">
        <v>12775.427</v>
      </c>
      <c r="M134" s="19">
        <v>7130.01</v>
      </c>
      <c r="N134" s="19">
        <v>91088984.909999996</v>
      </c>
      <c r="O134" s="14" t="s">
        <v>9</v>
      </c>
      <c r="P134" s="21">
        <f>IF(F134="Franchisee Rate Adjustment","",VLOOKUP(G134,[1]FINAL!A:D,4,FALSE))</f>
        <v>1.37</v>
      </c>
      <c r="Q134" s="21">
        <f>IF(F134="Franchisee Rate Adjustment",SUMIF('[1]Fran Bank Payment'!A:A,G134,'[1]Fran Bank Payment'!G:G),VLOOKUP(G134,[1]FINAL!A:E,5,FALSE))</f>
        <v>9768.1139999999996</v>
      </c>
      <c r="R134" s="21">
        <f t="shared" si="1"/>
        <v>-4.0000000000000001E-3</v>
      </c>
    </row>
    <row r="135" spans="1:18" ht="15" hidden="1" customHeight="1">
      <c r="A135" s="19" t="s">
        <v>124</v>
      </c>
      <c r="B135" s="19">
        <v>12775.427</v>
      </c>
      <c r="C135" s="20">
        <v>7130.01</v>
      </c>
      <c r="D135" s="19">
        <v>91088984.909999996</v>
      </c>
      <c r="E135" s="19" t="s">
        <v>19</v>
      </c>
      <c r="F135" s="19" t="s">
        <v>20</v>
      </c>
      <c r="G135" s="19" t="s">
        <v>153</v>
      </c>
      <c r="H135" s="20">
        <v>-36.369999999999997</v>
      </c>
      <c r="I135" s="20">
        <v>-33.46</v>
      </c>
      <c r="J135" s="20">
        <v>7130.01</v>
      </c>
      <c r="K135" s="20">
        <v>238570.13</v>
      </c>
      <c r="L135" s="20">
        <v>12741.967000000001</v>
      </c>
      <c r="M135" s="19">
        <v>7130.01</v>
      </c>
      <c r="N135" s="19">
        <v>90850414.780000001</v>
      </c>
      <c r="O135" s="14" t="s">
        <v>9</v>
      </c>
      <c r="P135" s="21">
        <f>IF(F135="Franchisee Rate Adjustment","",VLOOKUP(G135,[1]FINAL!A:D,4,FALSE))</f>
        <v>33.46</v>
      </c>
      <c r="Q135" s="21">
        <f>IF(F135="Franchisee Rate Adjustment",SUMIF('[1]Fran Bank Payment'!A:A,G135,'[1]Fran Bank Payment'!G:G),VLOOKUP(G135,[1]FINAL!A:E,5,FALSE))</f>
        <v>238570.13500000001</v>
      </c>
      <c r="R135" s="21">
        <f t="shared" si="1"/>
        <v>-5.0000000000000001E-3</v>
      </c>
    </row>
    <row r="136" spans="1:18" ht="15" hidden="1" customHeight="1">
      <c r="A136" s="19" t="s">
        <v>124</v>
      </c>
      <c r="B136" s="19">
        <v>12741.967000000001</v>
      </c>
      <c r="C136" s="20">
        <v>7130.01</v>
      </c>
      <c r="D136" s="19">
        <v>90850414.780000001</v>
      </c>
      <c r="E136" s="19" t="s">
        <v>19</v>
      </c>
      <c r="F136" s="19" t="s">
        <v>20</v>
      </c>
      <c r="G136" s="19" t="s">
        <v>154</v>
      </c>
      <c r="H136" s="20">
        <v>-48.06</v>
      </c>
      <c r="I136" s="20">
        <v>-43.665999999999997</v>
      </c>
      <c r="J136" s="20">
        <v>7130.01</v>
      </c>
      <c r="K136" s="20">
        <v>311339.01</v>
      </c>
      <c r="L136" s="20">
        <v>12698.300999999999</v>
      </c>
      <c r="M136" s="19">
        <v>7130.01</v>
      </c>
      <c r="N136" s="19">
        <v>90539075.769999996</v>
      </c>
      <c r="O136" s="14" t="s">
        <v>9</v>
      </c>
      <c r="P136" s="21">
        <f>IF(F136="Franchisee Rate Adjustment","",VLOOKUP(G136,[1]FINAL!A:D,4,FALSE))</f>
        <v>43.665999999999997</v>
      </c>
      <c r="Q136" s="21">
        <f>IF(F136="Franchisee Rate Adjustment",SUMIF('[1]Fran Bank Payment'!A:A,G136,'[1]Fran Bank Payment'!G:G),VLOOKUP(G136,[1]FINAL!A:E,5,FALSE))</f>
        <v>311339.01699999999</v>
      </c>
      <c r="R136" s="21">
        <f t="shared" si="1"/>
        <v>-7.0000000000000001E-3</v>
      </c>
    </row>
    <row r="137" spans="1:18" ht="15" hidden="1" customHeight="1">
      <c r="A137" s="19" t="s">
        <v>124</v>
      </c>
      <c r="B137" s="19">
        <v>12698.300999999999</v>
      </c>
      <c r="C137" s="20">
        <v>7130.01</v>
      </c>
      <c r="D137" s="19">
        <v>90539075.769999996</v>
      </c>
      <c r="E137" s="19" t="s">
        <v>19</v>
      </c>
      <c r="F137" s="19" t="s">
        <v>20</v>
      </c>
      <c r="G137" s="19" t="s">
        <v>155</v>
      </c>
      <c r="H137" s="20">
        <v>-48.34</v>
      </c>
      <c r="I137" s="20">
        <v>-44.167999999999999</v>
      </c>
      <c r="J137" s="20">
        <v>7130.01</v>
      </c>
      <c r="K137" s="20">
        <v>314918.28000000003</v>
      </c>
      <c r="L137" s="20">
        <v>12654.133</v>
      </c>
      <c r="M137" s="19">
        <v>7130.01</v>
      </c>
      <c r="N137" s="19">
        <v>90224157.489999995</v>
      </c>
      <c r="O137" s="14" t="s">
        <v>9</v>
      </c>
      <c r="P137" s="21">
        <f>IF(F137="Franchisee Rate Adjustment","",VLOOKUP(G137,[1]FINAL!A:D,4,FALSE))</f>
        <v>44.167999999999999</v>
      </c>
      <c r="Q137" s="21">
        <f>IF(F137="Franchisee Rate Adjustment",SUMIF('[1]Fran Bank Payment'!A:A,G137,'[1]Fran Bank Payment'!G:G),VLOOKUP(G137,[1]FINAL!A:E,5,FALSE))</f>
        <v>314918.28200000001</v>
      </c>
      <c r="R137" s="21">
        <f t="shared" si="1"/>
        <v>-2E-3</v>
      </c>
    </row>
    <row r="138" spans="1:18" ht="15" hidden="1" customHeight="1">
      <c r="A138" s="19" t="s">
        <v>124</v>
      </c>
      <c r="B138" s="19">
        <v>12654.133</v>
      </c>
      <c r="C138" s="20">
        <v>7130.01</v>
      </c>
      <c r="D138" s="19">
        <v>90224157.489999995</v>
      </c>
      <c r="E138" s="19" t="s">
        <v>19</v>
      </c>
      <c r="F138" s="19" t="s">
        <v>20</v>
      </c>
      <c r="G138" s="19" t="s">
        <v>156</v>
      </c>
      <c r="H138" s="20">
        <v>-82.62</v>
      </c>
      <c r="I138" s="20">
        <v>-75.171000000000006</v>
      </c>
      <c r="J138" s="20">
        <v>7130.01</v>
      </c>
      <c r="K138" s="20">
        <v>535969.98</v>
      </c>
      <c r="L138" s="20">
        <v>12578.962</v>
      </c>
      <c r="M138" s="19">
        <v>7130.01</v>
      </c>
      <c r="N138" s="19">
        <v>89688187.510000005</v>
      </c>
      <c r="O138" s="14" t="s">
        <v>9</v>
      </c>
      <c r="P138" s="21">
        <f>IF(F138="Franchisee Rate Adjustment","",VLOOKUP(G138,[1]FINAL!A:D,4,FALSE))</f>
        <v>75.171000000000006</v>
      </c>
      <c r="Q138" s="21">
        <f>IF(F138="Franchisee Rate Adjustment",SUMIF('[1]Fran Bank Payment'!A:A,G138,'[1]Fran Bank Payment'!G:G),VLOOKUP(G138,[1]FINAL!A:E,5,FALSE))</f>
        <v>535969.98199999996</v>
      </c>
      <c r="R138" s="21">
        <f t="shared" ref="R138:R201" si="2">ROUND(K138-Q138,3)</f>
        <v>-2E-3</v>
      </c>
    </row>
    <row r="139" spans="1:18" ht="15" hidden="1" customHeight="1">
      <c r="A139" s="19" t="s">
        <v>124</v>
      </c>
      <c r="B139" s="19">
        <v>12578.962</v>
      </c>
      <c r="C139" s="20">
        <v>7130.01</v>
      </c>
      <c r="D139" s="19">
        <v>89688187.510000005</v>
      </c>
      <c r="E139" s="19" t="s">
        <v>19</v>
      </c>
      <c r="F139" s="19" t="s">
        <v>20</v>
      </c>
      <c r="G139" s="19" t="s">
        <v>157</v>
      </c>
      <c r="H139" s="20">
        <v>-15.05</v>
      </c>
      <c r="I139" s="20">
        <v>-13.538</v>
      </c>
      <c r="J139" s="20">
        <v>7130.01</v>
      </c>
      <c r="K139" s="20">
        <v>96526.07</v>
      </c>
      <c r="L139" s="20">
        <v>12565.424000000001</v>
      </c>
      <c r="M139" s="19">
        <v>7130.01</v>
      </c>
      <c r="N139" s="19">
        <v>89591661.439999998</v>
      </c>
      <c r="O139" s="14" t="s">
        <v>9</v>
      </c>
      <c r="P139" s="21">
        <f>IF(F139="Franchisee Rate Adjustment","",VLOOKUP(G139,[1]FINAL!A:D,4,FALSE))</f>
        <v>13.538</v>
      </c>
      <c r="Q139" s="21">
        <f>IF(F139="Franchisee Rate Adjustment",SUMIF('[1]Fran Bank Payment'!A:A,G139,'[1]Fran Bank Payment'!G:G),VLOOKUP(G139,[1]FINAL!A:E,5,FALSE))</f>
        <v>96526.074999999997</v>
      </c>
      <c r="R139" s="21">
        <f t="shared" si="2"/>
        <v>-5.0000000000000001E-3</v>
      </c>
    </row>
    <row r="140" spans="1:18" ht="15" hidden="1" customHeight="1">
      <c r="A140" s="19" t="s">
        <v>124</v>
      </c>
      <c r="B140" s="19">
        <v>12565.424000000001</v>
      </c>
      <c r="C140" s="20">
        <v>7130.01</v>
      </c>
      <c r="D140" s="19">
        <v>89591661.439999998</v>
      </c>
      <c r="E140" s="19" t="s">
        <v>19</v>
      </c>
      <c r="F140" s="19" t="s">
        <v>20</v>
      </c>
      <c r="G140" s="19" t="s">
        <v>158</v>
      </c>
      <c r="H140" s="20">
        <v>-68.17</v>
      </c>
      <c r="I140" s="20">
        <v>-62.48</v>
      </c>
      <c r="J140" s="20">
        <v>7130.01</v>
      </c>
      <c r="K140" s="20">
        <v>445483.02</v>
      </c>
      <c r="L140" s="20">
        <v>12502.944</v>
      </c>
      <c r="M140" s="19">
        <v>7130.02</v>
      </c>
      <c r="N140" s="19">
        <v>89146178.420000002</v>
      </c>
      <c r="O140" s="14" t="s">
        <v>9</v>
      </c>
      <c r="P140" s="21">
        <f>IF(F140="Franchisee Rate Adjustment","",VLOOKUP(G140,[1]FINAL!A:D,4,FALSE))</f>
        <v>62.48</v>
      </c>
      <c r="Q140" s="21">
        <f>IF(F140="Franchisee Rate Adjustment",SUMIF('[1]Fran Bank Payment'!A:A,G140,'[1]Fran Bank Payment'!G:G),VLOOKUP(G140,[1]FINAL!A:E,5,FALSE))</f>
        <v>445483.02500000002</v>
      </c>
      <c r="R140" s="21">
        <f t="shared" si="2"/>
        <v>-5.0000000000000001E-3</v>
      </c>
    </row>
    <row r="141" spans="1:18" ht="15" hidden="1" customHeight="1">
      <c r="A141" s="19" t="s">
        <v>124</v>
      </c>
      <c r="B141" s="19">
        <v>12502.944</v>
      </c>
      <c r="C141" s="20">
        <v>7130.02</v>
      </c>
      <c r="D141" s="19">
        <v>89146178.420000002</v>
      </c>
      <c r="E141" s="19" t="s">
        <v>19</v>
      </c>
      <c r="F141" s="19" t="s">
        <v>20</v>
      </c>
      <c r="G141" s="19" t="s">
        <v>159</v>
      </c>
      <c r="H141" s="20">
        <v>-46.01</v>
      </c>
      <c r="I141" s="20">
        <v>-41.469000000000001</v>
      </c>
      <c r="J141" s="20">
        <v>7130.02</v>
      </c>
      <c r="K141" s="20">
        <v>295674.8</v>
      </c>
      <c r="L141" s="20">
        <v>12461.475</v>
      </c>
      <c r="M141" s="19">
        <v>7130.01</v>
      </c>
      <c r="N141" s="19">
        <v>88850503.620000005</v>
      </c>
      <c r="O141" s="14" t="s">
        <v>9</v>
      </c>
      <c r="P141" s="21">
        <f>IF(F141="Franchisee Rate Adjustment","",VLOOKUP(G141,[1]FINAL!A:D,4,FALSE))</f>
        <v>41.469000000000001</v>
      </c>
      <c r="Q141" s="21">
        <f>IF(F141="Franchisee Rate Adjustment",SUMIF('[1]Fran Bank Payment'!A:A,G141,'[1]Fran Bank Payment'!G:G),VLOOKUP(G141,[1]FINAL!A:E,5,FALSE))</f>
        <v>295674.799</v>
      </c>
      <c r="R141" s="21">
        <f t="shared" si="2"/>
        <v>1E-3</v>
      </c>
    </row>
    <row r="142" spans="1:18" ht="15" hidden="1" customHeight="1">
      <c r="A142" s="19" t="s">
        <v>124</v>
      </c>
      <c r="B142" s="19">
        <v>12461.475</v>
      </c>
      <c r="C142" s="20">
        <v>7130.01</v>
      </c>
      <c r="D142" s="19">
        <v>88850503.620000005</v>
      </c>
      <c r="E142" s="19" t="s">
        <v>19</v>
      </c>
      <c r="F142" s="19" t="s">
        <v>20</v>
      </c>
      <c r="G142" s="19" t="s">
        <v>160</v>
      </c>
      <c r="H142" s="20">
        <v>-8.06</v>
      </c>
      <c r="I142" s="20">
        <v>-7.415</v>
      </c>
      <c r="J142" s="20">
        <v>7130.01</v>
      </c>
      <c r="K142" s="20">
        <v>52869.02</v>
      </c>
      <c r="L142" s="20">
        <v>12454.06</v>
      </c>
      <c r="M142" s="19">
        <v>7130.01</v>
      </c>
      <c r="N142" s="19">
        <v>88797634.599999994</v>
      </c>
      <c r="O142" s="14" t="s">
        <v>9</v>
      </c>
      <c r="P142" s="21">
        <f>IF(F142="Franchisee Rate Adjustment","",VLOOKUP(G142,[1]FINAL!A:D,4,FALSE))</f>
        <v>7.415</v>
      </c>
      <c r="Q142" s="21">
        <f>IF(F142="Franchisee Rate Adjustment",SUMIF('[1]Fran Bank Payment'!A:A,G142,'[1]Fran Bank Payment'!G:G),VLOOKUP(G142,[1]FINAL!A:E,5,FALSE))</f>
        <v>52869.023999999998</v>
      </c>
      <c r="R142" s="21">
        <f t="shared" si="2"/>
        <v>-4.0000000000000001E-3</v>
      </c>
    </row>
    <row r="143" spans="1:18" ht="15" hidden="1" customHeight="1">
      <c r="A143" s="19" t="s">
        <v>124</v>
      </c>
      <c r="B143" s="19">
        <v>12454.06</v>
      </c>
      <c r="C143" s="20">
        <v>7130.01</v>
      </c>
      <c r="D143" s="19">
        <v>88797634.599999994</v>
      </c>
      <c r="E143" s="19" t="s">
        <v>19</v>
      </c>
      <c r="F143" s="19" t="s">
        <v>20</v>
      </c>
      <c r="G143" s="19" t="s">
        <v>161</v>
      </c>
      <c r="H143" s="20">
        <v>-64.150000000000006</v>
      </c>
      <c r="I143" s="20">
        <v>-59.018000000000001</v>
      </c>
      <c r="J143" s="20">
        <v>7130.01</v>
      </c>
      <c r="K143" s="20">
        <v>420798.93</v>
      </c>
      <c r="L143" s="20">
        <v>12395.041999999999</v>
      </c>
      <c r="M143" s="19">
        <v>7130.02</v>
      </c>
      <c r="N143" s="19">
        <v>88376835.670000002</v>
      </c>
      <c r="O143" s="14" t="s">
        <v>9</v>
      </c>
      <c r="P143" s="21">
        <f>IF(F143="Franchisee Rate Adjustment","",VLOOKUP(G143,[1]FINAL!A:D,4,FALSE))</f>
        <v>59.018000000000001</v>
      </c>
      <c r="Q143" s="21">
        <f>IF(F143="Franchisee Rate Adjustment",SUMIF('[1]Fran Bank Payment'!A:A,G143,'[1]Fran Bank Payment'!G:G),VLOOKUP(G143,[1]FINAL!A:E,5,FALSE))</f>
        <v>420798.93</v>
      </c>
      <c r="R143" s="21">
        <f t="shared" si="2"/>
        <v>0</v>
      </c>
    </row>
    <row r="144" spans="1:18" ht="15" hidden="1" customHeight="1">
      <c r="A144" s="19" t="s">
        <v>162</v>
      </c>
      <c r="B144" s="19">
        <v>12395.041999999999</v>
      </c>
      <c r="C144" s="20">
        <v>7130.02</v>
      </c>
      <c r="D144" s="19">
        <v>88376835.670000002</v>
      </c>
      <c r="E144" s="19" t="s">
        <v>40</v>
      </c>
      <c r="F144" s="19" t="s">
        <v>41</v>
      </c>
      <c r="G144" s="19" t="s">
        <v>163</v>
      </c>
      <c r="H144" s="20">
        <v>552.20899999999995</v>
      </c>
      <c r="I144" s="20">
        <v>507.98200000000003</v>
      </c>
      <c r="J144" s="20">
        <v>7225</v>
      </c>
      <c r="K144" s="20">
        <v>3670169.96</v>
      </c>
      <c r="L144" s="20">
        <v>12903.023999999999</v>
      </c>
      <c r="M144" s="19">
        <v>7133.75</v>
      </c>
      <c r="N144" s="19">
        <v>92047005.629999995</v>
      </c>
      <c r="O144" s="14" t="s">
        <v>9</v>
      </c>
      <c r="P144" s="21">
        <f>IF(F144="Franchisee Rate Adjustment","",VLOOKUP(G144,[1]FINAL!A:D,4,FALSE))</f>
        <v>507.98200000000003</v>
      </c>
      <c r="Q144" s="21">
        <f>IF(F144="Franchisee Rate Adjustment",SUMIF('[1]Fran Bank Payment'!A:A,G144,'[1]Fran Bank Payment'!G:G),VLOOKUP(G144,[1]FINAL!A:E,5,FALSE))</f>
        <v>3670169.95</v>
      </c>
      <c r="R144" s="21">
        <f t="shared" si="2"/>
        <v>0.01</v>
      </c>
    </row>
    <row r="145" spans="1:18" ht="15" hidden="1" customHeight="1">
      <c r="A145" s="19" t="s">
        <v>162</v>
      </c>
      <c r="B145" s="19">
        <v>12903.023999999999</v>
      </c>
      <c r="C145" s="20">
        <v>7133.75</v>
      </c>
      <c r="D145" s="19">
        <v>92047005.629999995</v>
      </c>
      <c r="E145" s="19" t="s">
        <v>19</v>
      </c>
      <c r="F145" s="19" t="s">
        <v>20</v>
      </c>
      <c r="G145" s="19" t="s">
        <v>164</v>
      </c>
      <c r="H145" s="20">
        <v>-153.33199999999999</v>
      </c>
      <c r="I145" s="20">
        <v>-89.438000000000002</v>
      </c>
      <c r="J145" s="20">
        <v>7133.75</v>
      </c>
      <c r="K145" s="20">
        <v>638028.32999999996</v>
      </c>
      <c r="L145" s="20">
        <v>12813.585999999999</v>
      </c>
      <c r="M145" s="19">
        <v>7133.75</v>
      </c>
      <c r="N145" s="19">
        <v>91408977.299999997</v>
      </c>
      <c r="O145" s="14" t="s">
        <v>9</v>
      </c>
      <c r="P145" s="21">
        <f>IF(F145="Franchisee Rate Adjustment","",VLOOKUP(G145,[1]FINAL!A:D,4,FALSE))</f>
        <v>89.438000000000002</v>
      </c>
      <c r="Q145" s="21">
        <f>IF(F145="Franchisee Rate Adjustment",SUMIF('[1]Fran Bank Payment'!A:A,G145,'[1]Fran Bank Payment'!G:G),VLOOKUP(G145,[1]FINAL!A:E,5,FALSE))</f>
        <v>638028.33299999998</v>
      </c>
      <c r="R145" s="21">
        <f t="shared" si="2"/>
        <v>-3.0000000000000001E-3</v>
      </c>
    </row>
    <row r="146" spans="1:18" ht="15" hidden="1" customHeight="1">
      <c r="A146" s="19" t="s">
        <v>162</v>
      </c>
      <c r="B146" s="19">
        <v>12813.585999999999</v>
      </c>
      <c r="C146" s="20">
        <v>7133.75</v>
      </c>
      <c r="D146" s="19">
        <v>91408977.299999997</v>
      </c>
      <c r="E146" s="19" t="s">
        <v>40</v>
      </c>
      <c r="F146" s="19" t="s">
        <v>41</v>
      </c>
      <c r="G146" s="19" t="s">
        <v>165</v>
      </c>
      <c r="H146" s="20">
        <v>1756.92</v>
      </c>
      <c r="I146" s="20">
        <v>1748.136</v>
      </c>
      <c r="J146" s="20">
        <v>7097.1</v>
      </c>
      <c r="K146" s="20">
        <v>12406696.01</v>
      </c>
      <c r="L146" s="20">
        <v>14561.722</v>
      </c>
      <c r="M146" s="19">
        <v>7129.35</v>
      </c>
      <c r="N146" s="19">
        <v>103815673.31</v>
      </c>
      <c r="O146" s="14" t="s">
        <v>9</v>
      </c>
      <c r="P146" s="21">
        <f>IF(F146="Franchisee Rate Adjustment","",VLOOKUP(G146,[1]FINAL!A:D,4,FALSE))</f>
        <v>1748.136</v>
      </c>
      <c r="Q146" s="21">
        <f>IF(F146="Franchisee Rate Adjustment",SUMIF('[1]Fran Bank Payment'!A:A,G146,'[1]Fran Bank Payment'!G:G),VLOOKUP(G146,[1]FINAL!A:E,5,FALSE))</f>
        <v>12406696.005999999</v>
      </c>
      <c r="R146" s="21">
        <f t="shared" si="2"/>
        <v>4.0000000000000001E-3</v>
      </c>
    </row>
    <row r="147" spans="1:18" ht="15" hidden="1" customHeight="1">
      <c r="A147" s="19" t="s">
        <v>162</v>
      </c>
      <c r="B147" s="19">
        <v>14561.722</v>
      </c>
      <c r="C147" s="20">
        <v>7129.35</v>
      </c>
      <c r="D147" s="19">
        <v>103815673.31</v>
      </c>
      <c r="E147" s="19" t="s">
        <v>19</v>
      </c>
      <c r="F147" s="19" t="s">
        <v>20</v>
      </c>
      <c r="G147" s="19" t="s">
        <v>166</v>
      </c>
      <c r="H147" s="20">
        <v>-459.49599999999998</v>
      </c>
      <c r="I147" s="20">
        <v>-335.108</v>
      </c>
      <c r="J147" s="20">
        <v>7133.75</v>
      </c>
      <c r="K147" s="20">
        <v>2390576.69</v>
      </c>
      <c r="L147" s="20">
        <v>14226.614</v>
      </c>
      <c r="M147" s="19">
        <v>7129.25</v>
      </c>
      <c r="N147" s="19">
        <v>101425096.62</v>
      </c>
      <c r="O147" s="14" t="s">
        <v>9</v>
      </c>
      <c r="P147" s="21">
        <f>IF(F147="Franchisee Rate Adjustment","",VLOOKUP(G147,[1]FINAL!A:D,4,FALSE))</f>
        <v>335.12099999999998</v>
      </c>
      <c r="Q147" s="21">
        <f>IF(F147="Franchisee Rate Adjustment",SUMIF('[1]Fran Bank Payment'!A:A,G147,'[1]Fran Bank Payment'!G:G),VLOOKUP(G147,[1]FINAL!A:E,5,FALSE))</f>
        <v>2390669.4339999999</v>
      </c>
      <c r="R147" s="21">
        <f t="shared" si="2"/>
        <v>-92.744</v>
      </c>
    </row>
    <row r="148" spans="1:18" ht="15" hidden="1" customHeight="1">
      <c r="A148" s="19" t="s">
        <v>162</v>
      </c>
      <c r="B148" s="19">
        <v>14226.614</v>
      </c>
      <c r="C148" s="20">
        <v>7129.25</v>
      </c>
      <c r="D148" s="19">
        <v>101425096.62</v>
      </c>
      <c r="E148" s="19" t="s">
        <v>19</v>
      </c>
      <c r="F148" s="19" t="s">
        <v>20</v>
      </c>
      <c r="G148" s="19" t="s">
        <v>167</v>
      </c>
      <c r="H148" s="20">
        <v>-547.66999999999996</v>
      </c>
      <c r="I148" s="20">
        <v>-392.26499999999999</v>
      </c>
      <c r="J148" s="20">
        <v>7133.75</v>
      </c>
      <c r="K148" s="20">
        <v>2798320.44</v>
      </c>
      <c r="L148" s="20">
        <v>13834.349</v>
      </c>
      <c r="M148" s="19">
        <v>7129.12</v>
      </c>
      <c r="N148" s="19">
        <v>98626776.180000007</v>
      </c>
      <c r="O148" s="14" t="s">
        <v>9</v>
      </c>
      <c r="P148" s="21">
        <f>IF(F148="Franchisee Rate Adjustment","",VLOOKUP(G148,[1]FINAL!A:D,4,FALSE))</f>
        <v>392.291</v>
      </c>
      <c r="Q148" s="21">
        <f>IF(F148="Franchisee Rate Adjustment",SUMIF('[1]Fran Bank Payment'!A:A,G148,'[1]Fran Bank Payment'!G:G),VLOOKUP(G148,[1]FINAL!A:E,5,FALSE))</f>
        <v>2798505.9210000001</v>
      </c>
      <c r="R148" s="21">
        <f t="shared" si="2"/>
        <v>-185.48099999999999</v>
      </c>
    </row>
    <row r="149" spans="1:18" ht="15" hidden="1" customHeight="1">
      <c r="A149" s="19" t="s">
        <v>162</v>
      </c>
      <c r="B149" s="19">
        <v>13834.349</v>
      </c>
      <c r="C149" s="20">
        <v>7129.12</v>
      </c>
      <c r="D149" s="19">
        <v>98626776.180000007</v>
      </c>
      <c r="E149" s="19" t="s">
        <v>40</v>
      </c>
      <c r="F149" s="19" t="s">
        <v>41</v>
      </c>
      <c r="G149" s="19" t="s">
        <v>168</v>
      </c>
      <c r="H149" s="20">
        <v>405.32</v>
      </c>
      <c r="I149" s="20">
        <v>286.90100000000001</v>
      </c>
      <c r="J149" s="20">
        <v>7180</v>
      </c>
      <c r="K149" s="20">
        <v>2059949.18</v>
      </c>
      <c r="L149" s="20">
        <v>14121.25</v>
      </c>
      <c r="M149" s="19">
        <v>7130.16</v>
      </c>
      <c r="N149" s="19">
        <v>100686725.36</v>
      </c>
      <c r="O149" s="14" t="s">
        <v>9</v>
      </c>
      <c r="P149" s="21">
        <f>IF(F149="Franchisee Rate Adjustment","",VLOOKUP(G149,[1]FINAL!A:D,4,FALSE))</f>
        <v>286.90100000000001</v>
      </c>
      <c r="Q149" s="21">
        <f>IF(F149="Franchisee Rate Adjustment",SUMIF('[1]Fran Bank Payment'!A:A,G149,'[1]Fran Bank Payment'!G:G),VLOOKUP(G149,[1]FINAL!A:E,5,FALSE))</f>
        <v>2059949.18</v>
      </c>
      <c r="R149" s="21">
        <f t="shared" si="2"/>
        <v>0</v>
      </c>
    </row>
    <row r="150" spans="1:18" ht="15" hidden="1" customHeight="1">
      <c r="A150" s="19" t="s">
        <v>162</v>
      </c>
      <c r="B150" s="19">
        <v>14121.25</v>
      </c>
      <c r="C150" s="20">
        <v>7130.16</v>
      </c>
      <c r="D150" s="19">
        <v>100686725.36</v>
      </c>
      <c r="E150" s="19" t="s">
        <v>19</v>
      </c>
      <c r="F150" s="19" t="s">
        <v>20</v>
      </c>
      <c r="G150" s="19" t="s">
        <v>169</v>
      </c>
      <c r="H150" s="20">
        <v>-654.04999999999995</v>
      </c>
      <c r="I150" s="20">
        <v>-476.67700000000002</v>
      </c>
      <c r="J150" s="20">
        <v>7130.16</v>
      </c>
      <c r="K150" s="20">
        <v>3398783.28</v>
      </c>
      <c r="L150" s="20">
        <v>13644.573</v>
      </c>
      <c r="M150" s="19">
        <v>7130.16</v>
      </c>
      <c r="N150" s="19">
        <v>97287942.079999998</v>
      </c>
      <c r="O150" s="14" t="s">
        <v>9</v>
      </c>
      <c r="P150" s="21">
        <f>IF(F150="Franchisee Rate Adjustment","",VLOOKUP(G150,[1]FINAL!A:D,4,FALSE))</f>
        <v>476.709</v>
      </c>
      <c r="Q150" s="21">
        <f>IF(F150="Franchisee Rate Adjustment",SUMIF('[1]Fran Bank Payment'!A:A,G150,'[1]Fran Bank Payment'!G:G),VLOOKUP(G150,[1]FINAL!A:E,5,FALSE))</f>
        <v>3399011.443</v>
      </c>
      <c r="R150" s="21">
        <f t="shared" si="2"/>
        <v>-228.16300000000001</v>
      </c>
    </row>
    <row r="151" spans="1:18" ht="15" hidden="1" customHeight="1">
      <c r="A151" s="19" t="s">
        <v>162</v>
      </c>
      <c r="B151" s="19">
        <v>13644.573</v>
      </c>
      <c r="C151" s="20">
        <v>7130.16</v>
      </c>
      <c r="D151" s="19">
        <v>97287942.079999998</v>
      </c>
      <c r="E151" s="19" t="s">
        <v>19</v>
      </c>
      <c r="F151" s="19" t="s">
        <v>20</v>
      </c>
      <c r="G151" s="19" t="s">
        <v>170</v>
      </c>
      <c r="H151" s="20">
        <v>-344.12400000000002</v>
      </c>
      <c r="I151" s="20">
        <v>-247.48500000000001</v>
      </c>
      <c r="J151" s="20">
        <v>7130.16</v>
      </c>
      <c r="K151" s="20">
        <v>1764607.65</v>
      </c>
      <c r="L151" s="20">
        <v>13397.088</v>
      </c>
      <c r="M151" s="19">
        <v>7130.16</v>
      </c>
      <c r="N151" s="19">
        <v>95523334.430000007</v>
      </c>
      <c r="O151" s="14" t="s">
        <v>9</v>
      </c>
      <c r="P151" s="21">
        <f>IF(F151="Franchisee Rate Adjustment","",VLOOKUP(G151,[1]FINAL!A:D,4,FALSE))</f>
        <v>247.506</v>
      </c>
      <c r="Q151" s="21">
        <f>IF(F151="Franchisee Rate Adjustment",SUMIF('[1]Fran Bank Payment'!A:A,G151,'[1]Fran Bank Payment'!G:G),VLOOKUP(G151,[1]FINAL!A:E,5,FALSE))</f>
        <v>1764757.3810000001</v>
      </c>
      <c r="R151" s="21">
        <f t="shared" si="2"/>
        <v>-149.73099999999999</v>
      </c>
    </row>
    <row r="152" spans="1:18" ht="15" hidden="1" customHeight="1">
      <c r="A152" s="19" t="s">
        <v>162</v>
      </c>
      <c r="B152" s="19">
        <v>13397.088</v>
      </c>
      <c r="C152" s="20">
        <v>7130.16</v>
      </c>
      <c r="D152" s="19">
        <v>95523334.430000007</v>
      </c>
      <c r="E152" s="19" t="s">
        <v>19</v>
      </c>
      <c r="F152" s="19" t="s">
        <v>20</v>
      </c>
      <c r="G152" s="19" t="s">
        <v>171</v>
      </c>
      <c r="H152" s="20">
        <v>-788.86900000000003</v>
      </c>
      <c r="I152" s="20">
        <v>-728.10599999999999</v>
      </c>
      <c r="J152" s="20">
        <v>7130.16</v>
      </c>
      <c r="K152" s="20">
        <v>5191512.28</v>
      </c>
      <c r="L152" s="20">
        <v>12668.982</v>
      </c>
      <c r="M152" s="19">
        <v>7130.16</v>
      </c>
      <c r="N152" s="19">
        <v>90331822.150000006</v>
      </c>
      <c r="O152" s="14" t="s">
        <v>9</v>
      </c>
      <c r="P152" s="21">
        <f>IF(F152="Franchisee Rate Adjustment","",VLOOKUP(G152,[1]FINAL!A:D,4,FALSE))</f>
        <v>728.10599999999999</v>
      </c>
      <c r="Q152" s="21">
        <f>IF(F152="Franchisee Rate Adjustment",SUMIF('[1]Fran Bank Payment'!A:A,G152,'[1]Fran Bank Payment'!G:G),VLOOKUP(G152,[1]FINAL!A:E,5,FALSE))</f>
        <v>5191512.2769999998</v>
      </c>
      <c r="R152" s="21">
        <f t="shared" si="2"/>
        <v>3.0000000000000001E-3</v>
      </c>
    </row>
    <row r="153" spans="1:18" ht="15" hidden="1" customHeight="1">
      <c r="A153" s="19" t="s">
        <v>162</v>
      </c>
      <c r="B153" s="19">
        <v>12668.982</v>
      </c>
      <c r="C153" s="20">
        <v>7130.16</v>
      </c>
      <c r="D153" s="19">
        <v>90331822.150000006</v>
      </c>
      <c r="E153" s="19" t="s">
        <v>19</v>
      </c>
      <c r="F153" s="19" t="s">
        <v>20</v>
      </c>
      <c r="G153" s="19" t="s">
        <v>172</v>
      </c>
      <c r="H153" s="20">
        <v>-48.18</v>
      </c>
      <c r="I153" s="20">
        <v>-44.326000000000001</v>
      </c>
      <c r="J153" s="20">
        <v>7130.16</v>
      </c>
      <c r="K153" s="20">
        <v>316051.46999999997</v>
      </c>
      <c r="L153" s="20">
        <v>12624.656000000001</v>
      </c>
      <c r="M153" s="19">
        <v>7130.16</v>
      </c>
      <c r="N153" s="19">
        <v>90015770.680000007</v>
      </c>
      <c r="O153" s="14" t="s">
        <v>9</v>
      </c>
      <c r="P153" s="21">
        <f>IF(F153="Franchisee Rate Adjustment","",VLOOKUP(G153,[1]FINAL!A:D,4,FALSE))</f>
        <v>44.326000000000001</v>
      </c>
      <c r="Q153" s="21">
        <f>IF(F153="Franchisee Rate Adjustment",SUMIF('[1]Fran Bank Payment'!A:A,G153,'[1]Fran Bank Payment'!G:G),VLOOKUP(G153,[1]FINAL!A:E,5,FALSE))</f>
        <v>316051.47200000001</v>
      </c>
      <c r="R153" s="21">
        <f t="shared" si="2"/>
        <v>-2E-3</v>
      </c>
    </row>
    <row r="154" spans="1:18" ht="15" hidden="1" customHeight="1">
      <c r="A154" s="19" t="s">
        <v>162</v>
      </c>
      <c r="B154" s="19">
        <v>12624.656000000001</v>
      </c>
      <c r="C154" s="20">
        <v>7130.16</v>
      </c>
      <c r="D154" s="19">
        <v>90015770.680000007</v>
      </c>
      <c r="E154" s="19" t="s">
        <v>19</v>
      </c>
      <c r="F154" s="19" t="s">
        <v>20</v>
      </c>
      <c r="G154" s="19" t="s">
        <v>173</v>
      </c>
      <c r="H154" s="20">
        <v>-532.08600000000001</v>
      </c>
      <c r="I154" s="20">
        <v>-374.16899999999998</v>
      </c>
      <c r="J154" s="20">
        <v>7130.16</v>
      </c>
      <c r="K154" s="20">
        <v>2667884.83</v>
      </c>
      <c r="L154" s="20">
        <v>12250.486999999999</v>
      </c>
      <c r="M154" s="19">
        <v>7130.16</v>
      </c>
      <c r="N154" s="19">
        <v>87347885.849999994</v>
      </c>
      <c r="O154" s="14" t="s">
        <v>9</v>
      </c>
      <c r="P154" s="21">
        <f>IF(F154="Franchisee Rate Adjustment","",VLOOKUP(G154,[1]FINAL!A:D,4,FALSE))</f>
        <v>374.197</v>
      </c>
      <c r="Q154" s="21">
        <f>IF(F154="Franchisee Rate Adjustment",SUMIF('[1]Fran Bank Payment'!A:A,G154,'[1]Fran Bank Payment'!G:G),VLOOKUP(G154,[1]FINAL!A:E,5,FALSE))</f>
        <v>2668084.4819999998</v>
      </c>
      <c r="R154" s="21">
        <f t="shared" si="2"/>
        <v>-199.65199999999999</v>
      </c>
    </row>
    <row r="155" spans="1:18" ht="15" hidden="1" customHeight="1">
      <c r="A155" s="19" t="s">
        <v>162</v>
      </c>
      <c r="B155" s="19">
        <v>12250.486999999999</v>
      </c>
      <c r="C155" s="20">
        <v>7130.16</v>
      </c>
      <c r="D155" s="19">
        <v>87347885.849999994</v>
      </c>
      <c r="E155" s="19" t="s">
        <v>19</v>
      </c>
      <c r="F155" s="19" t="s">
        <v>20</v>
      </c>
      <c r="G155" s="19" t="s">
        <v>174</v>
      </c>
      <c r="H155" s="20">
        <v>-355.69900000000001</v>
      </c>
      <c r="I155" s="20">
        <v>-330.14100000000002</v>
      </c>
      <c r="J155" s="20">
        <v>7130.16</v>
      </c>
      <c r="K155" s="20">
        <v>2353958.15</v>
      </c>
      <c r="L155" s="20">
        <v>11920.346</v>
      </c>
      <c r="M155" s="19">
        <v>7130.16</v>
      </c>
      <c r="N155" s="19">
        <v>84993927.700000003</v>
      </c>
      <c r="O155" s="14" t="s">
        <v>9</v>
      </c>
      <c r="P155" s="21">
        <f>IF(F155="Franchisee Rate Adjustment","",VLOOKUP(G155,[1]FINAL!A:D,4,FALSE))</f>
        <v>330.14100000000002</v>
      </c>
      <c r="Q155" s="21">
        <f>IF(F155="Franchisee Rate Adjustment",SUMIF('[1]Fran Bank Payment'!A:A,G155,'[1]Fran Bank Payment'!G:G),VLOOKUP(G155,[1]FINAL!A:E,5,FALSE))</f>
        <v>2353958.1529999999</v>
      </c>
      <c r="R155" s="21">
        <f t="shared" si="2"/>
        <v>-3.0000000000000001E-3</v>
      </c>
    </row>
    <row r="156" spans="1:18" ht="15" hidden="1" customHeight="1">
      <c r="A156" s="19" t="s">
        <v>162</v>
      </c>
      <c r="B156" s="19">
        <v>11920.346</v>
      </c>
      <c r="C156" s="20">
        <v>7130.16</v>
      </c>
      <c r="D156" s="19">
        <v>84993927.700000003</v>
      </c>
      <c r="E156" s="19" t="s">
        <v>19</v>
      </c>
      <c r="F156" s="19" t="s">
        <v>20</v>
      </c>
      <c r="G156" s="19" t="s">
        <v>175</v>
      </c>
      <c r="H156" s="20">
        <v>-119.48</v>
      </c>
      <c r="I156" s="20">
        <v>-111.87</v>
      </c>
      <c r="J156" s="20">
        <v>7130.16</v>
      </c>
      <c r="K156" s="20">
        <v>797651</v>
      </c>
      <c r="L156" s="20">
        <v>11808.476000000001</v>
      </c>
      <c r="M156" s="19">
        <v>7130.16</v>
      </c>
      <c r="N156" s="19">
        <v>84196276.700000003</v>
      </c>
      <c r="O156" s="14" t="s">
        <v>9</v>
      </c>
      <c r="P156" s="21">
        <f>IF(F156="Franchisee Rate Adjustment","",VLOOKUP(G156,[1]FINAL!A:D,4,FALSE))</f>
        <v>111.87</v>
      </c>
      <c r="Q156" s="21">
        <f>IF(F156="Franchisee Rate Adjustment",SUMIF('[1]Fran Bank Payment'!A:A,G156,'[1]Fran Bank Payment'!G:G),VLOOKUP(G156,[1]FINAL!A:E,5,FALSE))</f>
        <v>797650.99899999995</v>
      </c>
      <c r="R156" s="21">
        <f t="shared" si="2"/>
        <v>1E-3</v>
      </c>
    </row>
    <row r="157" spans="1:18" ht="15" hidden="1" customHeight="1">
      <c r="A157" s="19" t="s">
        <v>162</v>
      </c>
      <c r="B157" s="19">
        <v>11808.476000000001</v>
      </c>
      <c r="C157" s="20">
        <v>7130.16</v>
      </c>
      <c r="D157" s="19">
        <v>84196276.700000003</v>
      </c>
      <c r="E157" s="19" t="s">
        <v>19</v>
      </c>
      <c r="F157" s="19" t="s">
        <v>20</v>
      </c>
      <c r="G157" s="19" t="s">
        <v>176</v>
      </c>
      <c r="H157" s="20">
        <v>-484</v>
      </c>
      <c r="I157" s="20">
        <v>-451.96199999999999</v>
      </c>
      <c r="J157" s="20">
        <v>7130.16</v>
      </c>
      <c r="K157" s="20">
        <v>3222561.38</v>
      </c>
      <c r="L157" s="20">
        <v>11356.513999999999</v>
      </c>
      <c r="M157" s="19">
        <v>7130.16</v>
      </c>
      <c r="N157" s="19">
        <v>80973715.319999993</v>
      </c>
      <c r="O157" s="14" t="s">
        <v>9</v>
      </c>
      <c r="P157" s="21">
        <f>IF(F157="Franchisee Rate Adjustment","",VLOOKUP(G157,[1]FINAL!A:D,4,FALSE))</f>
        <v>451.96199999999999</v>
      </c>
      <c r="Q157" s="21">
        <f>IF(F157="Franchisee Rate Adjustment",SUMIF('[1]Fran Bank Payment'!A:A,G157,'[1]Fran Bank Payment'!G:G),VLOOKUP(G157,[1]FINAL!A:E,5,FALSE))</f>
        <v>3222561.3739999998</v>
      </c>
      <c r="R157" s="21">
        <f t="shared" si="2"/>
        <v>6.0000000000000001E-3</v>
      </c>
    </row>
    <row r="158" spans="1:18" ht="15" hidden="1" customHeight="1">
      <c r="A158" s="19" t="s">
        <v>162</v>
      </c>
      <c r="B158" s="19">
        <v>11356.513999999999</v>
      </c>
      <c r="C158" s="20">
        <v>7130.16</v>
      </c>
      <c r="D158" s="19">
        <v>80973715.319999993</v>
      </c>
      <c r="E158" s="19" t="s">
        <v>19</v>
      </c>
      <c r="F158" s="19" t="s">
        <v>20</v>
      </c>
      <c r="G158" s="19" t="s">
        <v>177</v>
      </c>
      <c r="H158" s="20">
        <v>-1128.94</v>
      </c>
      <c r="I158" s="20">
        <v>-1046.8789999999999</v>
      </c>
      <c r="J158" s="20">
        <v>7130.16</v>
      </c>
      <c r="K158" s="20">
        <v>7464414.7699999996</v>
      </c>
      <c r="L158" s="20">
        <v>10309.635</v>
      </c>
      <c r="M158" s="19">
        <v>7130.16</v>
      </c>
      <c r="N158" s="19">
        <v>73509300.549999997</v>
      </c>
      <c r="O158" s="14" t="s">
        <v>9</v>
      </c>
      <c r="P158" s="21">
        <f>IF(F158="Franchisee Rate Adjustment","",VLOOKUP(G158,[1]FINAL!A:D,4,FALSE))</f>
        <v>1046.8789999999999</v>
      </c>
      <c r="Q158" s="21">
        <f>IF(F158="Franchisee Rate Adjustment",SUMIF('[1]Fran Bank Payment'!A:A,G158,'[1]Fran Bank Payment'!G:G),VLOOKUP(G158,[1]FINAL!A:E,5,FALSE))</f>
        <v>7464414.7709999997</v>
      </c>
      <c r="R158" s="21">
        <f t="shared" si="2"/>
        <v>-1E-3</v>
      </c>
    </row>
    <row r="159" spans="1:18" ht="15" hidden="1" customHeight="1">
      <c r="A159" s="19" t="s">
        <v>162</v>
      </c>
      <c r="B159" s="19">
        <v>10309.635</v>
      </c>
      <c r="C159" s="20">
        <v>7130.16</v>
      </c>
      <c r="D159" s="19">
        <v>73509300.549999997</v>
      </c>
      <c r="E159" s="19" t="s">
        <v>19</v>
      </c>
      <c r="F159" s="19" t="s">
        <v>20</v>
      </c>
      <c r="G159" s="19" t="s">
        <v>178</v>
      </c>
      <c r="H159" s="20">
        <v>-1013.15</v>
      </c>
      <c r="I159" s="20">
        <v>-946.16899999999998</v>
      </c>
      <c r="J159" s="20">
        <v>7130.16</v>
      </c>
      <c r="K159" s="20">
        <v>6746336.3600000003</v>
      </c>
      <c r="L159" s="20">
        <v>9363.4660000000003</v>
      </c>
      <c r="M159" s="19">
        <v>7130.16</v>
      </c>
      <c r="N159" s="19">
        <v>66762964.189999998</v>
      </c>
      <c r="O159" s="14" t="s">
        <v>9</v>
      </c>
      <c r="P159" s="21">
        <f>IF(F159="Franchisee Rate Adjustment","",VLOOKUP(G159,[1]FINAL!A:D,4,FALSE))</f>
        <v>946.16899999999998</v>
      </c>
      <c r="Q159" s="21">
        <f>IF(F159="Franchisee Rate Adjustment",SUMIF('[1]Fran Bank Payment'!A:A,G159,'[1]Fran Bank Payment'!G:G),VLOOKUP(G159,[1]FINAL!A:E,5,FALSE))</f>
        <v>6746336.3569999998</v>
      </c>
      <c r="R159" s="21">
        <f t="shared" si="2"/>
        <v>3.0000000000000001E-3</v>
      </c>
    </row>
    <row r="160" spans="1:18" ht="15" hidden="1" customHeight="1">
      <c r="A160" s="19" t="s">
        <v>162</v>
      </c>
      <c r="B160" s="19">
        <v>9363.4660000000003</v>
      </c>
      <c r="C160" s="20">
        <v>7130.16</v>
      </c>
      <c r="D160" s="19">
        <v>66762964.189999998</v>
      </c>
      <c r="E160" s="19" t="s">
        <v>19</v>
      </c>
      <c r="F160" s="19" t="s">
        <v>20</v>
      </c>
      <c r="G160" s="19" t="s">
        <v>179</v>
      </c>
      <c r="H160" s="20">
        <v>-805.67</v>
      </c>
      <c r="I160" s="20">
        <v>-746.78099999999995</v>
      </c>
      <c r="J160" s="20">
        <v>7130.16</v>
      </c>
      <c r="K160" s="20">
        <v>5324668.0199999996</v>
      </c>
      <c r="L160" s="20">
        <v>8616.6849999999995</v>
      </c>
      <c r="M160" s="19">
        <v>7130.15</v>
      </c>
      <c r="N160" s="19">
        <v>61438296.170000002</v>
      </c>
      <c r="O160" s="14" t="s">
        <v>9</v>
      </c>
      <c r="P160" s="21">
        <f>IF(F160="Franchisee Rate Adjustment","",VLOOKUP(G160,[1]FINAL!A:D,4,FALSE))</f>
        <v>746.78099999999995</v>
      </c>
      <c r="Q160" s="21">
        <f>IF(F160="Franchisee Rate Adjustment",SUMIF('[1]Fran Bank Payment'!A:A,G160,'[1]Fran Bank Payment'!G:G),VLOOKUP(G160,[1]FINAL!A:E,5,FALSE))</f>
        <v>5324668.0149999997</v>
      </c>
      <c r="R160" s="21">
        <f t="shared" si="2"/>
        <v>5.0000000000000001E-3</v>
      </c>
    </row>
    <row r="161" spans="1:18" ht="15" hidden="1" customHeight="1">
      <c r="A161" s="19" t="s">
        <v>162</v>
      </c>
      <c r="B161" s="19">
        <v>8616.6849999999995</v>
      </c>
      <c r="C161" s="20">
        <v>7130.15</v>
      </c>
      <c r="D161" s="19">
        <v>61438296.170000002</v>
      </c>
      <c r="E161" s="19" t="s">
        <v>19</v>
      </c>
      <c r="F161" s="19" t="s">
        <v>20</v>
      </c>
      <c r="G161" s="19" t="s">
        <v>180</v>
      </c>
      <c r="H161" s="20">
        <v>-0.97</v>
      </c>
      <c r="I161" s="20">
        <v>-0.89200000000000002</v>
      </c>
      <c r="J161" s="20">
        <v>7130.15</v>
      </c>
      <c r="K161" s="20">
        <v>6360.09</v>
      </c>
      <c r="L161" s="20">
        <v>8615.7929999999997</v>
      </c>
      <c r="M161" s="19">
        <v>7130.15</v>
      </c>
      <c r="N161" s="19">
        <v>61431936.079999998</v>
      </c>
      <c r="O161" s="14" t="s">
        <v>9</v>
      </c>
      <c r="P161" s="21">
        <f>IF(F161="Franchisee Rate Adjustment","",VLOOKUP(G161,[1]FINAL!A:D,4,FALSE))</f>
        <v>0.89200000000000002</v>
      </c>
      <c r="Q161" s="21">
        <f>IF(F161="Franchisee Rate Adjustment",SUMIF('[1]Fran Bank Payment'!A:A,G161,'[1]Fran Bank Payment'!G:G),VLOOKUP(G161,[1]FINAL!A:E,5,FALSE))</f>
        <v>6360.0940000000001</v>
      </c>
      <c r="R161" s="21">
        <f t="shared" si="2"/>
        <v>-4.0000000000000001E-3</v>
      </c>
    </row>
    <row r="162" spans="1:18" ht="15" hidden="1" customHeight="1">
      <c r="A162" s="19" t="s">
        <v>162</v>
      </c>
      <c r="B162" s="19">
        <v>8615.7929999999997</v>
      </c>
      <c r="C162" s="20">
        <v>7130.15</v>
      </c>
      <c r="D162" s="19">
        <v>61431936.079999998</v>
      </c>
      <c r="E162" s="19" t="s">
        <v>19</v>
      </c>
      <c r="F162" s="19" t="s">
        <v>20</v>
      </c>
      <c r="G162" s="19" t="s">
        <v>181</v>
      </c>
      <c r="H162" s="20">
        <v>-965.529</v>
      </c>
      <c r="I162" s="20">
        <v>-899.43600000000004</v>
      </c>
      <c r="J162" s="20">
        <v>7130.15</v>
      </c>
      <c r="K162" s="20">
        <v>6413113.5999999996</v>
      </c>
      <c r="L162" s="20">
        <v>7716.357</v>
      </c>
      <c r="M162" s="19">
        <v>7130.16</v>
      </c>
      <c r="N162" s="19">
        <v>55018822.479999997</v>
      </c>
      <c r="O162" s="14" t="s">
        <v>9</v>
      </c>
      <c r="P162" s="21">
        <f>IF(F162="Franchisee Rate Adjustment","",VLOOKUP(G162,[1]FINAL!A:D,4,FALSE))</f>
        <v>899.43600000000004</v>
      </c>
      <c r="Q162" s="21">
        <f>IF(F162="Franchisee Rate Adjustment",SUMIF('[1]Fran Bank Payment'!A:A,G162,'[1]Fran Bank Payment'!G:G),VLOOKUP(G162,[1]FINAL!A:E,5,FALSE))</f>
        <v>6413113.5949999997</v>
      </c>
      <c r="R162" s="21">
        <f t="shared" si="2"/>
        <v>5.0000000000000001E-3</v>
      </c>
    </row>
    <row r="163" spans="1:18" ht="15" hidden="1" customHeight="1">
      <c r="A163" s="19" t="s">
        <v>162</v>
      </c>
      <c r="B163" s="19">
        <v>7716.357</v>
      </c>
      <c r="C163" s="20">
        <v>7130.16</v>
      </c>
      <c r="D163" s="19">
        <v>55018822.479999997</v>
      </c>
      <c r="E163" s="19" t="s">
        <v>19</v>
      </c>
      <c r="F163" s="19" t="s">
        <v>20</v>
      </c>
      <c r="G163" s="19" t="s">
        <v>182</v>
      </c>
      <c r="H163" s="20">
        <v>-696.01</v>
      </c>
      <c r="I163" s="20">
        <v>-499.74</v>
      </c>
      <c r="J163" s="20">
        <v>7130.16</v>
      </c>
      <c r="K163" s="20">
        <v>3563226.15</v>
      </c>
      <c r="L163" s="20">
        <v>7216.6170000000002</v>
      </c>
      <c r="M163" s="19">
        <v>7130.15</v>
      </c>
      <c r="N163" s="19">
        <v>51455596.329999998</v>
      </c>
      <c r="O163" s="14" t="s">
        <v>9</v>
      </c>
      <c r="P163" s="21">
        <f>IF(F163="Franchisee Rate Adjustment","",VLOOKUP(G163,[1]FINAL!A:D,4,FALSE))</f>
        <v>499.77199999999999</v>
      </c>
      <c r="Q163" s="21">
        <f>IF(F163="Franchisee Rate Adjustment",SUMIF('[1]Fran Bank Payment'!A:A,G163,'[1]Fran Bank Payment'!G:G),VLOOKUP(G163,[1]FINAL!A:E,5,FALSE))</f>
        <v>3563454.324</v>
      </c>
      <c r="R163" s="21">
        <f t="shared" si="2"/>
        <v>-228.17400000000001</v>
      </c>
    </row>
    <row r="164" spans="1:18" ht="15" hidden="1" customHeight="1">
      <c r="A164" s="19" t="s">
        <v>162</v>
      </c>
      <c r="B164" s="19">
        <v>7216.6170000000002</v>
      </c>
      <c r="C164" s="20">
        <v>7130.15</v>
      </c>
      <c r="D164" s="19">
        <v>51455596.329999998</v>
      </c>
      <c r="E164" s="19" t="s">
        <v>19</v>
      </c>
      <c r="F164" s="19" t="s">
        <v>20</v>
      </c>
      <c r="G164" s="19" t="s">
        <v>183</v>
      </c>
      <c r="H164" s="20">
        <v>-1327.33</v>
      </c>
      <c r="I164" s="20">
        <v>-1237.6020000000001</v>
      </c>
      <c r="J164" s="20">
        <v>7130.16</v>
      </c>
      <c r="K164" s="20">
        <v>8824300.2799999993</v>
      </c>
      <c r="L164" s="20">
        <v>5979.0150000000003</v>
      </c>
      <c r="M164" s="19">
        <v>7130.15</v>
      </c>
      <c r="N164" s="19">
        <v>42631296.049999997</v>
      </c>
      <c r="O164" s="14" t="s">
        <v>9</v>
      </c>
      <c r="P164" s="21">
        <f>IF(F164="Franchisee Rate Adjustment","",VLOOKUP(G164,[1]FINAL!A:D,4,FALSE))</f>
        <v>1237.6020000000001</v>
      </c>
      <c r="Q164" s="21">
        <f>IF(F164="Franchisee Rate Adjustment",SUMIF('[1]Fran Bank Payment'!A:A,G164,'[1]Fran Bank Payment'!G:G),VLOOKUP(G164,[1]FINAL!A:E,5,FALSE))</f>
        <v>8824300.2760000005</v>
      </c>
      <c r="R164" s="21">
        <f t="shared" si="2"/>
        <v>4.0000000000000001E-3</v>
      </c>
    </row>
    <row r="165" spans="1:18" ht="15" hidden="1" customHeight="1">
      <c r="A165" s="19" t="s">
        <v>162</v>
      </c>
      <c r="B165" s="19">
        <v>5979.0150000000003</v>
      </c>
      <c r="C165" s="20">
        <v>7130.15</v>
      </c>
      <c r="D165" s="19">
        <v>42631296.049999997</v>
      </c>
      <c r="E165" s="19" t="s">
        <v>19</v>
      </c>
      <c r="F165" s="19" t="s">
        <v>20</v>
      </c>
      <c r="G165" s="19" t="s">
        <v>184</v>
      </c>
      <c r="H165" s="20">
        <v>-662.58299999999997</v>
      </c>
      <c r="I165" s="20">
        <v>-622.42100000000005</v>
      </c>
      <c r="J165" s="20">
        <v>7130.15</v>
      </c>
      <c r="K165" s="20">
        <v>4437955.0999999996</v>
      </c>
      <c r="L165" s="20">
        <v>5356.5940000000001</v>
      </c>
      <c r="M165" s="19">
        <v>7130.15</v>
      </c>
      <c r="N165" s="19">
        <v>38193340.950000003</v>
      </c>
      <c r="O165" s="14" t="s">
        <v>9</v>
      </c>
      <c r="P165" s="21">
        <f>IF(F165="Franchisee Rate Adjustment","",VLOOKUP(G165,[1]FINAL!A:D,4,FALSE))</f>
        <v>622.42100000000005</v>
      </c>
      <c r="Q165" s="21">
        <f>IF(F165="Franchisee Rate Adjustment",SUMIF('[1]Fran Bank Payment'!A:A,G165,'[1]Fran Bank Payment'!G:G),VLOOKUP(G165,[1]FINAL!A:E,5,FALSE))</f>
        <v>4437955.0930000003</v>
      </c>
      <c r="R165" s="21">
        <f t="shared" si="2"/>
        <v>7.0000000000000001E-3</v>
      </c>
    </row>
    <row r="166" spans="1:18" ht="15" hidden="1" customHeight="1">
      <c r="A166" s="19" t="s">
        <v>162</v>
      </c>
      <c r="B166" s="19">
        <v>5356.5940000000001</v>
      </c>
      <c r="C166" s="20">
        <v>7130.15</v>
      </c>
      <c r="D166" s="19">
        <v>38193340.950000003</v>
      </c>
      <c r="E166" s="19" t="s">
        <v>19</v>
      </c>
      <c r="F166" s="19" t="s">
        <v>20</v>
      </c>
      <c r="G166" s="19" t="s">
        <v>185</v>
      </c>
      <c r="H166" s="20">
        <v>-807.17</v>
      </c>
      <c r="I166" s="20">
        <v>-749.42600000000004</v>
      </c>
      <c r="J166" s="20">
        <v>7130.15</v>
      </c>
      <c r="K166" s="20">
        <v>5343519.79</v>
      </c>
      <c r="L166" s="20">
        <v>4607.1679999999997</v>
      </c>
      <c r="M166" s="19">
        <v>7130.15</v>
      </c>
      <c r="N166" s="19">
        <v>32849821.16</v>
      </c>
      <c r="O166" s="14" t="s">
        <v>9</v>
      </c>
      <c r="P166" s="21">
        <f>IF(F166="Franchisee Rate Adjustment","",VLOOKUP(G166,[1]FINAL!A:D,4,FALSE))</f>
        <v>749.42600000000004</v>
      </c>
      <c r="Q166" s="21">
        <f>IF(F166="Franchisee Rate Adjustment",SUMIF('[1]Fran Bank Payment'!A:A,G166,'[1]Fran Bank Payment'!G:G),VLOOKUP(G166,[1]FINAL!A:E,5,FALSE))</f>
        <v>5343519.7939999998</v>
      </c>
      <c r="R166" s="21">
        <f t="shared" si="2"/>
        <v>-4.0000000000000001E-3</v>
      </c>
    </row>
    <row r="167" spans="1:18" ht="15" hidden="1" customHeight="1">
      <c r="A167" s="19" t="s">
        <v>162</v>
      </c>
      <c r="B167" s="19">
        <v>4607.1679999999997</v>
      </c>
      <c r="C167" s="20">
        <v>7130.15</v>
      </c>
      <c r="D167" s="19">
        <v>32849821.16</v>
      </c>
      <c r="E167" s="19" t="s">
        <v>19</v>
      </c>
      <c r="F167" s="19" t="s">
        <v>20</v>
      </c>
      <c r="G167" s="19" t="s">
        <v>186</v>
      </c>
      <c r="H167" s="20">
        <v>-294.54700000000003</v>
      </c>
      <c r="I167" s="20">
        <v>-208.37700000000001</v>
      </c>
      <c r="J167" s="20">
        <v>7130.15</v>
      </c>
      <c r="K167" s="20">
        <v>1485759.27</v>
      </c>
      <c r="L167" s="20">
        <v>4398.7910000000002</v>
      </c>
      <c r="M167" s="19">
        <v>7130.16</v>
      </c>
      <c r="N167" s="19">
        <v>31364061.890000001</v>
      </c>
      <c r="O167" s="14" t="s">
        <v>9</v>
      </c>
      <c r="P167" s="21">
        <f>IF(F167="Franchisee Rate Adjustment","",VLOOKUP(G167,[1]FINAL!A:D,4,FALSE))</f>
        <v>208.387</v>
      </c>
      <c r="Q167" s="21">
        <f>IF(F167="Franchisee Rate Adjustment",SUMIF('[1]Fran Bank Payment'!A:A,G167,'[1]Fran Bank Payment'!G:G),VLOOKUP(G167,[1]FINAL!A:E,5,FALSE))</f>
        <v>1485830.568</v>
      </c>
      <c r="R167" s="21">
        <f t="shared" si="2"/>
        <v>-71.298000000000002</v>
      </c>
    </row>
    <row r="168" spans="1:18" ht="15" hidden="1" customHeight="1">
      <c r="A168" s="19" t="s">
        <v>162</v>
      </c>
      <c r="B168" s="19">
        <v>4398.7910000000002</v>
      </c>
      <c r="C168" s="20">
        <v>7130.16</v>
      </c>
      <c r="D168" s="19">
        <v>31364061.890000001</v>
      </c>
      <c r="E168" s="19" t="s">
        <v>19</v>
      </c>
      <c r="F168" s="19" t="s">
        <v>20</v>
      </c>
      <c r="G168" s="19" t="s">
        <v>187</v>
      </c>
      <c r="H168" s="20">
        <v>-137.18</v>
      </c>
      <c r="I168" s="20">
        <v>-129.96100000000001</v>
      </c>
      <c r="J168" s="20">
        <v>7130.16</v>
      </c>
      <c r="K168" s="20">
        <v>926642.72</v>
      </c>
      <c r="L168" s="20">
        <v>4268.83</v>
      </c>
      <c r="M168" s="19">
        <v>7130.15</v>
      </c>
      <c r="N168" s="19">
        <v>30437419.170000002</v>
      </c>
      <c r="O168" s="14" t="s">
        <v>9</v>
      </c>
      <c r="P168" s="21">
        <f>IF(F168="Franchisee Rate Adjustment","",VLOOKUP(G168,[1]FINAL!A:D,4,FALSE))</f>
        <v>129.96100000000001</v>
      </c>
      <c r="Q168" s="21">
        <f>IF(F168="Franchisee Rate Adjustment",SUMIF('[1]Fran Bank Payment'!A:A,G168,'[1]Fran Bank Payment'!G:G),VLOOKUP(G168,[1]FINAL!A:E,5,FALSE))</f>
        <v>926642.72400000005</v>
      </c>
      <c r="R168" s="21">
        <f t="shared" si="2"/>
        <v>-4.0000000000000001E-3</v>
      </c>
    </row>
    <row r="169" spans="1:18" ht="15" hidden="1" customHeight="1">
      <c r="A169" s="19" t="s">
        <v>162</v>
      </c>
      <c r="B169" s="19">
        <v>4268.83</v>
      </c>
      <c r="C169" s="20">
        <v>7130.15</v>
      </c>
      <c r="D169" s="19">
        <v>30437419.170000002</v>
      </c>
      <c r="E169" s="19" t="s">
        <v>19</v>
      </c>
      <c r="F169" s="19" t="s">
        <v>20</v>
      </c>
      <c r="G169" s="19" t="s">
        <v>188</v>
      </c>
      <c r="H169" s="20">
        <v>-181.84</v>
      </c>
      <c r="I169" s="20">
        <v>-172.55</v>
      </c>
      <c r="J169" s="20">
        <v>7130.15</v>
      </c>
      <c r="K169" s="20">
        <v>1230307.3799999999</v>
      </c>
      <c r="L169" s="20">
        <v>4096.28</v>
      </c>
      <c r="M169" s="19">
        <v>7130.16</v>
      </c>
      <c r="N169" s="19">
        <v>29207111.789999999</v>
      </c>
      <c r="O169" s="14" t="s">
        <v>9</v>
      </c>
      <c r="P169" s="21">
        <f>IF(F169="Franchisee Rate Adjustment","",VLOOKUP(G169,[1]FINAL!A:D,4,FALSE))</f>
        <v>172.55</v>
      </c>
      <c r="Q169" s="21">
        <f>IF(F169="Franchisee Rate Adjustment",SUMIF('[1]Fran Bank Payment'!A:A,G169,'[1]Fran Bank Payment'!G:G),VLOOKUP(G169,[1]FINAL!A:E,5,FALSE))</f>
        <v>1230307.3829999999</v>
      </c>
      <c r="R169" s="21">
        <f t="shared" si="2"/>
        <v>-3.0000000000000001E-3</v>
      </c>
    </row>
    <row r="170" spans="1:18" ht="15" hidden="1" customHeight="1">
      <c r="A170" s="19" t="s">
        <v>162</v>
      </c>
      <c r="B170" s="19">
        <v>4096.28</v>
      </c>
      <c r="C170" s="20">
        <v>7130.16</v>
      </c>
      <c r="D170" s="19">
        <v>29207111.789999999</v>
      </c>
      <c r="E170" s="19" t="s">
        <v>19</v>
      </c>
      <c r="F170" s="19" t="s">
        <v>20</v>
      </c>
      <c r="G170" s="19" t="s">
        <v>189</v>
      </c>
      <c r="H170" s="20">
        <v>-178.32400000000001</v>
      </c>
      <c r="I170" s="20">
        <v>-125.721</v>
      </c>
      <c r="J170" s="20">
        <v>7130.16</v>
      </c>
      <c r="K170" s="20">
        <v>896410.84</v>
      </c>
      <c r="L170" s="20">
        <v>3970.5590000000002</v>
      </c>
      <c r="M170" s="19">
        <v>7130.15</v>
      </c>
      <c r="N170" s="19">
        <v>28310700.949999999</v>
      </c>
      <c r="O170" s="14" t="s">
        <v>9</v>
      </c>
      <c r="P170" s="21">
        <f>IF(F170="Franchisee Rate Adjustment","",VLOOKUP(G170,[1]FINAL!A:D,4,FALSE))</f>
        <v>125.727</v>
      </c>
      <c r="Q170" s="21">
        <f>IF(F170="Franchisee Rate Adjustment",SUMIF('[1]Fran Bank Payment'!A:A,G170,'[1]Fran Bank Payment'!G:G),VLOOKUP(G170,[1]FINAL!A:E,5,FALSE))</f>
        <v>896453.62600000005</v>
      </c>
      <c r="R170" s="21">
        <f t="shared" si="2"/>
        <v>-42.786000000000001</v>
      </c>
    </row>
    <row r="171" spans="1:18" ht="15" hidden="1" customHeight="1">
      <c r="A171" s="19" t="s">
        <v>162</v>
      </c>
      <c r="B171" s="19">
        <v>3970.5590000000002</v>
      </c>
      <c r="C171" s="20">
        <v>7130.15</v>
      </c>
      <c r="D171" s="19">
        <v>28310700.949999999</v>
      </c>
      <c r="E171" s="19" t="s">
        <v>19</v>
      </c>
      <c r="F171" s="19" t="s">
        <v>20</v>
      </c>
      <c r="G171" s="19" t="s">
        <v>190</v>
      </c>
      <c r="H171" s="20">
        <v>-61.11</v>
      </c>
      <c r="I171" s="20">
        <v>-56.220999999999997</v>
      </c>
      <c r="J171" s="20">
        <v>7130.15</v>
      </c>
      <c r="K171" s="20">
        <v>400864.16</v>
      </c>
      <c r="L171" s="20">
        <v>3914.3380000000002</v>
      </c>
      <c r="M171" s="19">
        <v>7130.16</v>
      </c>
      <c r="N171" s="19">
        <v>27909836.789999999</v>
      </c>
      <c r="O171" s="14" t="s">
        <v>9</v>
      </c>
      <c r="P171" s="21">
        <f>IF(F171="Franchisee Rate Adjustment","",VLOOKUP(G171,[1]FINAL!A:D,4,FALSE))</f>
        <v>56.220999999999997</v>
      </c>
      <c r="Q171" s="21">
        <f>IF(F171="Franchisee Rate Adjustment",SUMIF('[1]Fran Bank Payment'!A:A,G171,'[1]Fran Bank Payment'!G:G),VLOOKUP(G171,[1]FINAL!A:E,5,FALSE))</f>
        <v>400864.163</v>
      </c>
      <c r="R171" s="21">
        <f t="shared" si="2"/>
        <v>-3.0000000000000001E-3</v>
      </c>
    </row>
    <row r="172" spans="1:18" ht="15" hidden="1" customHeight="1">
      <c r="A172" s="19" t="s">
        <v>162</v>
      </c>
      <c r="B172" s="19">
        <v>3914.3380000000002</v>
      </c>
      <c r="C172" s="20">
        <v>7130.16</v>
      </c>
      <c r="D172" s="19">
        <v>27909836.789999999</v>
      </c>
      <c r="E172" s="19" t="s">
        <v>19</v>
      </c>
      <c r="F172" s="19" t="s">
        <v>20</v>
      </c>
      <c r="G172" s="19" t="s">
        <v>191</v>
      </c>
      <c r="H172" s="20">
        <v>-20.82</v>
      </c>
      <c r="I172" s="20">
        <v>-19.154</v>
      </c>
      <c r="J172" s="20">
        <v>7130.16</v>
      </c>
      <c r="K172" s="20">
        <v>136571.07999999999</v>
      </c>
      <c r="L172" s="20">
        <v>3895.1840000000002</v>
      </c>
      <c r="M172" s="19">
        <v>7130.16</v>
      </c>
      <c r="N172" s="19">
        <v>27773265.710000001</v>
      </c>
      <c r="O172" s="14" t="s">
        <v>9</v>
      </c>
      <c r="P172" s="21">
        <f>IF(F172="Franchisee Rate Adjustment","",VLOOKUP(G172,[1]FINAL!A:D,4,FALSE))</f>
        <v>19.154</v>
      </c>
      <c r="Q172" s="21">
        <f>IF(F172="Franchisee Rate Adjustment",SUMIF('[1]Fran Bank Payment'!A:A,G172,'[1]Fran Bank Payment'!G:G),VLOOKUP(G172,[1]FINAL!A:E,5,FALSE))</f>
        <v>136571.08499999999</v>
      </c>
      <c r="R172" s="21">
        <f t="shared" si="2"/>
        <v>-5.0000000000000001E-3</v>
      </c>
    </row>
    <row r="173" spans="1:18" ht="15" hidden="1" customHeight="1">
      <c r="A173" s="19" t="s">
        <v>162</v>
      </c>
      <c r="B173" s="19">
        <v>3895.1840000000002</v>
      </c>
      <c r="C173" s="20">
        <v>7130.16</v>
      </c>
      <c r="D173" s="19">
        <v>27773265.710000001</v>
      </c>
      <c r="E173" s="19" t="s">
        <v>19</v>
      </c>
      <c r="F173" s="19" t="s">
        <v>20</v>
      </c>
      <c r="G173" s="19" t="s">
        <v>192</v>
      </c>
      <c r="H173" s="20">
        <v>-2.12</v>
      </c>
      <c r="I173" s="20">
        <v>-1.59</v>
      </c>
      <c r="J173" s="20">
        <v>7130.16</v>
      </c>
      <c r="K173" s="20">
        <v>11336.95</v>
      </c>
      <c r="L173" s="20">
        <v>3893.5940000000001</v>
      </c>
      <c r="M173" s="19">
        <v>7130.16</v>
      </c>
      <c r="N173" s="19">
        <v>27761928.760000002</v>
      </c>
      <c r="O173" s="14" t="s">
        <v>9</v>
      </c>
      <c r="P173" s="21">
        <f>IF(F173="Franchisee Rate Adjustment","",VLOOKUP(G173,[1]FINAL!A:D,4,FALSE))</f>
        <v>1.59</v>
      </c>
      <c r="Q173" s="21">
        <f>IF(F173="Franchisee Rate Adjustment",SUMIF('[1]Fran Bank Payment'!A:A,G173,'[1]Fran Bank Payment'!G:G),VLOOKUP(G173,[1]FINAL!A:E,5,FALSE))</f>
        <v>11336.954</v>
      </c>
      <c r="R173" s="21">
        <f t="shared" si="2"/>
        <v>-4.0000000000000001E-3</v>
      </c>
    </row>
    <row r="174" spans="1:18" ht="15" hidden="1" customHeight="1">
      <c r="A174" s="19" t="s">
        <v>162</v>
      </c>
      <c r="B174" s="19">
        <v>3893.5940000000001</v>
      </c>
      <c r="C174" s="20">
        <v>7130.16</v>
      </c>
      <c r="D174" s="19">
        <v>27761928.760000002</v>
      </c>
      <c r="E174" s="19" t="s">
        <v>19</v>
      </c>
      <c r="F174" s="19" t="s">
        <v>20</v>
      </c>
      <c r="G174" s="19" t="s">
        <v>193</v>
      </c>
      <c r="H174" s="20">
        <v>-336.44200000000001</v>
      </c>
      <c r="I174" s="20">
        <v>-243.90299999999999</v>
      </c>
      <c r="J174" s="20">
        <v>7130.16</v>
      </c>
      <c r="K174" s="20">
        <v>1739067.41</v>
      </c>
      <c r="L174" s="20">
        <v>3649.6909999999998</v>
      </c>
      <c r="M174" s="19">
        <v>7130.15</v>
      </c>
      <c r="N174" s="19">
        <v>26022861.350000001</v>
      </c>
      <c r="O174" s="14" t="s">
        <v>9</v>
      </c>
      <c r="P174" s="21">
        <f>IF(F174="Franchisee Rate Adjustment","",VLOOKUP(G174,[1]FINAL!A:D,4,FALSE))</f>
        <v>243.92699999999999</v>
      </c>
      <c r="Q174" s="21">
        <f>IF(F174="Franchisee Rate Adjustment",SUMIF('[1]Fran Bank Payment'!A:A,G174,'[1]Fran Bank Payment'!G:G),VLOOKUP(G174,[1]FINAL!A:E,5,FALSE))</f>
        <v>1739238.5379999999</v>
      </c>
      <c r="R174" s="21">
        <f t="shared" si="2"/>
        <v>-171.12799999999999</v>
      </c>
    </row>
    <row r="175" spans="1:18" ht="15" hidden="1" customHeight="1">
      <c r="A175" s="19" t="s">
        <v>162</v>
      </c>
      <c r="B175" s="19">
        <v>3649.6909999999998</v>
      </c>
      <c r="C175" s="20">
        <v>7130.15</v>
      </c>
      <c r="D175" s="19">
        <v>26022861.350000001</v>
      </c>
      <c r="E175" s="19" t="s">
        <v>40</v>
      </c>
      <c r="F175" s="19" t="s">
        <v>41</v>
      </c>
      <c r="G175" s="19" t="s">
        <v>194</v>
      </c>
      <c r="H175" s="20">
        <v>3.43</v>
      </c>
      <c r="I175" s="20">
        <v>3.1560000000000001</v>
      </c>
      <c r="J175" s="20">
        <v>7180</v>
      </c>
      <c r="K175" s="20">
        <v>22660.080000000002</v>
      </c>
      <c r="L175" s="20">
        <v>3652.8470000000002</v>
      </c>
      <c r="M175" s="19">
        <v>7130.2</v>
      </c>
      <c r="N175" s="19">
        <v>26045521.43</v>
      </c>
      <c r="O175" s="14" t="s">
        <v>9</v>
      </c>
      <c r="P175" s="21">
        <f>IF(F175="Franchisee Rate Adjustment","",VLOOKUP(G175,[1]FINAL!A:D,4,FALSE))</f>
        <v>3.1560000000000001</v>
      </c>
      <c r="Q175" s="21">
        <f>IF(F175="Franchisee Rate Adjustment",SUMIF('[1]Fran Bank Payment'!A:A,G175,'[1]Fran Bank Payment'!G:G),VLOOKUP(G175,[1]FINAL!A:E,5,FALSE))</f>
        <v>22660.080000000002</v>
      </c>
      <c r="R175" s="21">
        <f t="shared" si="2"/>
        <v>0</v>
      </c>
    </row>
    <row r="176" spans="1:18" ht="15" hidden="1" customHeight="1">
      <c r="A176" s="19" t="s">
        <v>162</v>
      </c>
      <c r="B176" s="19">
        <v>3652.8470000000002</v>
      </c>
      <c r="C176" s="20">
        <v>7130.2</v>
      </c>
      <c r="D176" s="19">
        <v>26045521.43</v>
      </c>
      <c r="E176" s="19" t="s">
        <v>19</v>
      </c>
      <c r="F176" s="19" t="s">
        <v>20</v>
      </c>
      <c r="G176" s="19" t="s">
        <v>195</v>
      </c>
      <c r="H176" s="20">
        <v>-15.89</v>
      </c>
      <c r="I176" s="20">
        <v>-14.621</v>
      </c>
      <c r="J176" s="20">
        <v>7130.2</v>
      </c>
      <c r="K176" s="20">
        <v>104250.65</v>
      </c>
      <c r="L176" s="20">
        <v>3638.2260000000001</v>
      </c>
      <c r="M176" s="19">
        <v>7130.2</v>
      </c>
      <c r="N176" s="19">
        <v>25941270.780000001</v>
      </c>
      <c r="O176" s="14" t="s">
        <v>9</v>
      </c>
      <c r="P176" s="21">
        <f>IF(F176="Franchisee Rate Adjustment","",VLOOKUP(G176,[1]FINAL!A:D,4,FALSE))</f>
        <v>14.621</v>
      </c>
      <c r="Q176" s="21">
        <f>IF(F176="Franchisee Rate Adjustment",SUMIF('[1]Fran Bank Payment'!A:A,G176,'[1]Fran Bank Payment'!G:G),VLOOKUP(G176,[1]FINAL!A:E,5,FALSE))</f>
        <v>104250.65399999999</v>
      </c>
      <c r="R176" s="21">
        <f t="shared" si="2"/>
        <v>-4.0000000000000001E-3</v>
      </c>
    </row>
    <row r="177" spans="1:18" ht="15" hidden="1" customHeight="1">
      <c r="A177" s="19" t="s">
        <v>162</v>
      </c>
      <c r="B177" s="19">
        <v>3638.2260000000001</v>
      </c>
      <c r="C177" s="20">
        <v>7130.2</v>
      </c>
      <c r="D177" s="19">
        <v>25941270.780000001</v>
      </c>
      <c r="E177" s="19" t="s">
        <v>19</v>
      </c>
      <c r="F177" s="19" t="s">
        <v>20</v>
      </c>
      <c r="G177" s="19" t="s">
        <v>196</v>
      </c>
      <c r="H177" s="20">
        <v>-0.26</v>
      </c>
      <c r="I177" s="20">
        <v>-0.23899999999999999</v>
      </c>
      <c r="J177" s="20">
        <v>7130.2</v>
      </c>
      <c r="K177" s="20">
        <v>1704.12</v>
      </c>
      <c r="L177" s="20">
        <v>3637.9870000000001</v>
      </c>
      <c r="M177" s="19">
        <v>7130.2</v>
      </c>
      <c r="N177" s="19">
        <v>25939566.66</v>
      </c>
      <c r="O177" s="14" t="s">
        <v>9</v>
      </c>
      <c r="P177" s="21">
        <f>IF(F177="Franchisee Rate Adjustment","",VLOOKUP(G177,[1]FINAL!A:D,4,FALSE))</f>
        <v>0.23899999999999999</v>
      </c>
      <c r="Q177" s="21">
        <f>IF(F177="Franchisee Rate Adjustment",SUMIF('[1]Fran Bank Payment'!A:A,G177,'[1]Fran Bank Payment'!G:G),VLOOKUP(G177,[1]FINAL!A:E,5,FALSE))</f>
        <v>1704.1179999999999</v>
      </c>
      <c r="R177" s="21">
        <f t="shared" si="2"/>
        <v>2E-3</v>
      </c>
    </row>
    <row r="178" spans="1:18" ht="15" hidden="1" customHeight="1">
      <c r="A178" s="19" t="s">
        <v>197</v>
      </c>
      <c r="B178" s="19">
        <v>3637.9870000000001</v>
      </c>
      <c r="C178" s="20">
        <v>7130.2</v>
      </c>
      <c r="D178" s="19">
        <v>25939566.66</v>
      </c>
      <c r="E178" s="19" t="s">
        <v>19</v>
      </c>
      <c r="F178" s="19" t="s">
        <v>20</v>
      </c>
      <c r="G178" s="19" t="s">
        <v>198</v>
      </c>
      <c r="H178" s="20">
        <v>-45.06</v>
      </c>
      <c r="I178" s="20">
        <v>-41.454999999999998</v>
      </c>
      <c r="J178" s="20">
        <v>7130.2</v>
      </c>
      <c r="K178" s="20">
        <v>295582.44</v>
      </c>
      <c r="L178" s="20">
        <v>3596.5320000000002</v>
      </c>
      <c r="M178" s="19">
        <v>7130.2</v>
      </c>
      <c r="N178" s="19">
        <v>25643984.219999999</v>
      </c>
      <c r="O178" s="14" t="s">
        <v>9</v>
      </c>
      <c r="P178" s="21">
        <f>IF(F178="Franchisee Rate Adjustment","",VLOOKUP(G178,[1]FINAL!A:D,4,FALSE))</f>
        <v>41.454999999999998</v>
      </c>
      <c r="Q178" s="21">
        <f>IF(F178="Franchisee Rate Adjustment",SUMIF('[1]Fran Bank Payment'!A:A,G178,'[1]Fran Bank Payment'!G:G),VLOOKUP(G178,[1]FINAL!A:E,5,FALSE))</f>
        <v>295582.44099999999</v>
      </c>
      <c r="R178" s="21">
        <f t="shared" si="2"/>
        <v>-1E-3</v>
      </c>
    </row>
    <row r="179" spans="1:18" ht="15" hidden="1" customHeight="1">
      <c r="A179" s="19" t="s">
        <v>197</v>
      </c>
      <c r="B179" s="19">
        <v>3596.5320000000002</v>
      </c>
      <c r="C179" s="20">
        <v>7130.2</v>
      </c>
      <c r="D179" s="19">
        <v>25643984.219999999</v>
      </c>
      <c r="E179" s="19" t="s">
        <v>19</v>
      </c>
      <c r="F179" s="19" t="s">
        <v>20</v>
      </c>
      <c r="G179" s="19" t="s">
        <v>199</v>
      </c>
      <c r="H179" s="20">
        <v>-13.12</v>
      </c>
      <c r="I179" s="20">
        <v>-12.07</v>
      </c>
      <c r="J179" s="20">
        <v>7130.2</v>
      </c>
      <c r="K179" s="20">
        <v>86061.51</v>
      </c>
      <c r="L179" s="20">
        <v>3584.462</v>
      </c>
      <c r="M179" s="19">
        <v>7130.2</v>
      </c>
      <c r="N179" s="19">
        <v>25557922.710000001</v>
      </c>
      <c r="O179" s="14"/>
      <c r="P179" s="21">
        <f>IF(F179="Franchisee Rate Adjustment","",VLOOKUP(G179,[1]FINAL!A:D,4,FALSE))</f>
        <v>12.07</v>
      </c>
      <c r="Q179" s="21">
        <f>IF(F179="Franchisee Rate Adjustment",SUMIF('[1]Fran Bank Payment'!A:A,G179,'[1]Fran Bank Payment'!G:G),VLOOKUP(G179,[1]FINAL!A:E,5,FALSE))</f>
        <v>86061.513999999996</v>
      </c>
      <c r="R179" s="21">
        <f t="shared" si="2"/>
        <v>-4.0000000000000001E-3</v>
      </c>
    </row>
    <row r="180" spans="1:18" ht="15" hidden="1" customHeight="1">
      <c r="A180" s="19" t="s">
        <v>197</v>
      </c>
      <c r="B180" s="19">
        <v>3584.462</v>
      </c>
      <c r="C180" s="20">
        <v>7130.2</v>
      </c>
      <c r="D180" s="19">
        <v>25557922.710000001</v>
      </c>
      <c r="E180" s="19" t="s">
        <v>19</v>
      </c>
      <c r="F180" s="19" t="s">
        <v>20</v>
      </c>
      <c r="G180" s="19" t="s">
        <v>200</v>
      </c>
      <c r="H180" s="20">
        <v>-443.952</v>
      </c>
      <c r="I180" s="20">
        <v>-411.726</v>
      </c>
      <c r="J180" s="20">
        <v>7130.2</v>
      </c>
      <c r="K180" s="20">
        <v>2935688.73</v>
      </c>
      <c r="L180" s="20">
        <v>3172.7359999999999</v>
      </c>
      <c r="M180" s="19">
        <v>7130.2</v>
      </c>
      <c r="N180" s="19">
        <v>22622233.98</v>
      </c>
      <c r="O180" s="14"/>
      <c r="P180" s="21">
        <f>IF(F180="Franchisee Rate Adjustment","",VLOOKUP(G180,[1]FINAL!A:D,4,FALSE))</f>
        <v>411.726</v>
      </c>
      <c r="Q180" s="21">
        <f>IF(F180="Franchisee Rate Adjustment",SUMIF('[1]Fran Bank Payment'!A:A,G180,'[1]Fran Bank Payment'!G:G),VLOOKUP(G180,[1]FINAL!A:E,5,FALSE))</f>
        <v>2935688.7250000001</v>
      </c>
      <c r="R180" s="21">
        <f t="shared" si="2"/>
        <v>5.0000000000000001E-3</v>
      </c>
    </row>
    <row r="181" spans="1:18" ht="15" hidden="1" customHeight="1">
      <c r="A181" s="19" t="s">
        <v>197</v>
      </c>
      <c r="B181" s="19">
        <v>3172.7359999999999</v>
      </c>
      <c r="C181" s="20">
        <v>7130.2</v>
      </c>
      <c r="D181" s="19">
        <v>22622233.98</v>
      </c>
      <c r="E181" s="19" t="s">
        <v>19</v>
      </c>
      <c r="F181" s="19" t="s">
        <v>20</v>
      </c>
      <c r="G181" s="19" t="s">
        <v>201</v>
      </c>
      <c r="H181" s="20">
        <v>-134.81</v>
      </c>
      <c r="I181" s="20">
        <v>-125.053</v>
      </c>
      <c r="J181" s="20">
        <v>7130.2</v>
      </c>
      <c r="K181" s="20">
        <v>891652.9</v>
      </c>
      <c r="L181" s="20">
        <v>3047.683</v>
      </c>
      <c r="M181" s="19">
        <v>7130.2</v>
      </c>
      <c r="N181" s="19">
        <v>21730581.079999998</v>
      </c>
      <c r="O181" s="27"/>
      <c r="P181" s="21">
        <f>IF(F181="Franchisee Rate Adjustment","",VLOOKUP(G181,[1]FINAL!A:D,4,FALSE))</f>
        <v>125.053</v>
      </c>
      <c r="Q181" s="21">
        <f>IF(F181="Franchisee Rate Adjustment",SUMIF('[1]Fran Bank Payment'!A:A,G181,'[1]Fran Bank Payment'!G:G),VLOOKUP(G181,[1]FINAL!A:E,5,FALSE))</f>
        <v>891652.90099999995</v>
      </c>
      <c r="R181" s="21">
        <f t="shared" si="2"/>
        <v>-1E-3</v>
      </c>
    </row>
    <row r="182" spans="1:18" ht="15" hidden="1" customHeight="1">
      <c r="A182" s="19" t="s">
        <v>197</v>
      </c>
      <c r="B182" s="19">
        <v>3047.683</v>
      </c>
      <c r="C182" s="20">
        <v>7130.2</v>
      </c>
      <c r="D182" s="19">
        <v>21730581.079999998</v>
      </c>
      <c r="E182" s="19" t="s">
        <v>19</v>
      </c>
      <c r="F182" s="19" t="s">
        <v>20</v>
      </c>
      <c r="G182" s="19" t="s">
        <v>202</v>
      </c>
      <c r="H182" s="20">
        <v>-366.62900000000002</v>
      </c>
      <c r="I182" s="20">
        <v>-351.37700000000001</v>
      </c>
      <c r="J182" s="20">
        <v>7130.2</v>
      </c>
      <c r="K182" s="20">
        <v>2505388.2799999998</v>
      </c>
      <c r="L182" s="20">
        <v>2696.306</v>
      </c>
      <c r="M182" s="19">
        <v>7130.2</v>
      </c>
      <c r="N182" s="19">
        <v>19225192.800000001</v>
      </c>
      <c r="O182" s="27"/>
      <c r="P182" s="21">
        <f>IF(F182="Franchisee Rate Adjustment","",VLOOKUP(G182,[1]FINAL!A:D,4,FALSE))</f>
        <v>351.37700000000001</v>
      </c>
      <c r="Q182" s="21">
        <f>IF(F182="Franchisee Rate Adjustment",SUMIF('[1]Fran Bank Payment'!A:A,G182,'[1]Fran Bank Payment'!G:G),VLOOKUP(G182,[1]FINAL!A:E,5,FALSE))</f>
        <v>2505388.2850000001</v>
      </c>
      <c r="R182" s="21">
        <f t="shared" si="2"/>
        <v>-5.0000000000000001E-3</v>
      </c>
    </row>
    <row r="183" spans="1:18" ht="15" hidden="1" customHeight="1">
      <c r="A183" s="19" t="s">
        <v>197</v>
      </c>
      <c r="B183" s="19">
        <v>2696.306</v>
      </c>
      <c r="C183" s="20">
        <v>7130.2</v>
      </c>
      <c r="D183" s="19">
        <v>19225192.800000001</v>
      </c>
      <c r="E183" s="19" t="s">
        <v>19</v>
      </c>
      <c r="F183" s="19" t="s">
        <v>20</v>
      </c>
      <c r="G183" s="19" t="s">
        <v>203</v>
      </c>
      <c r="H183" s="20">
        <v>-563.56200000000001</v>
      </c>
      <c r="I183" s="20">
        <v>-522.13</v>
      </c>
      <c r="J183" s="20">
        <v>7130.2</v>
      </c>
      <c r="K183" s="20">
        <v>3722891.32</v>
      </c>
      <c r="L183" s="20">
        <v>2174.1759999999999</v>
      </c>
      <c r="M183" s="19">
        <v>7130.2</v>
      </c>
      <c r="N183" s="19">
        <v>15502301.48</v>
      </c>
      <c r="O183" s="27"/>
      <c r="P183" s="21">
        <f>IF(F183="Franchisee Rate Adjustment","",VLOOKUP(G183,[1]FINAL!A:D,4,FALSE))</f>
        <v>522.13</v>
      </c>
      <c r="Q183" s="21">
        <f>IF(F183="Franchisee Rate Adjustment",SUMIF('[1]Fran Bank Payment'!A:A,G183,'[1]Fran Bank Payment'!G:G),VLOOKUP(G183,[1]FINAL!A:E,5,FALSE))</f>
        <v>3722891.3259999999</v>
      </c>
      <c r="R183" s="21">
        <f t="shared" si="2"/>
        <v>-6.0000000000000001E-3</v>
      </c>
    </row>
    <row r="184" spans="1:18" ht="15" hidden="1" customHeight="1">
      <c r="A184" s="19" t="s">
        <v>197</v>
      </c>
      <c r="B184" s="19">
        <v>2174.1759999999999</v>
      </c>
      <c r="C184" s="20">
        <v>7130.2</v>
      </c>
      <c r="D184" s="19">
        <v>15502301.48</v>
      </c>
      <c r="E184" s="19" t="s">
        <v>19</v>
      </c>
      <c r="F184" s="19" t="s">
        <v>20</v>
      </c>
      <c r="G184" s="19" t="s">
        <v>204</v>
      </c>
      <c r="H184" s="20">
        <v>-1121.049</v>
      </c>
      <c r="I184" s="20">
        <v>-1045.829</v>
      </c>
      <c r="J184" s="20">
        <v>7130.2</v>
      </c>
      <c r="K184" s="20">
        <v>7456969.9400000004</v>
      </c>
      <c r="L184" s="20">
        <v>1128.347</v>
      </c>
      <c r="M184" s="19">
        <v>7130.19</v>
      </c>
      <c r="N184" s="19">
        <v>8045331.54</v>
      </c>
      <c r="O184" s="27"/>
      <c r="P184" s="21">
        <f>IF(F184="Franchisee Rate Adjustment","",VLOOKUP(G184,[1]FINAL!A:D,4,FALSE))</f>
        <v>1045.829</v>
      </c>
      <c r="Q184" s="21">
        <f>IF(F184="Franchisee Rate Adjustment",SUMIF('[1]Fran Bank Payment'!A:A,G184,'[1]Fran Bank Payment'!G:G),VLOOKUP(G184,[1]FINAL!A:E,5,FALSE))</f>
        <v>7456969.9359999998</v>
      </c>
      <c r="R184" s="21">
        <f t="shared" si="2"/>
        <v>4.0000000000000001E-3</v>
      </c>
    </row>
    <row r="185" spans="1:18" ht="15" hidden="1" customHeight="1">
      <c r="A185" s="19" t="s">
        <v>197</v>
      </c>
      <c r="B185" s="19">
        <v>1128.347</v>
      </c>
      <c r="C185" s="20">
        <v>7130.19</v>
      </c>
      <c r="D185" s="19">
        <v>8045331.54</v>
      </c>
      <c r="E185" s="19" t="s">
        <v>19</v>
      </c>
      <c r="F185" s="19" t="s">
        <v>20</v>
      </c>
      <c r="G185" s="19" t="s">
        <v>205</v>
      </c>
      <c r="H185" s="20">
        <v>-243.56399999999999</v>
      </c>
      <c r="I185" s="20">
        <v>-227.70699999999999</v>
      </c>
      <c r="J185" s="20">
        <v>7130.19</v>
      </c>
      <c r="K185" s="20">
        <v>1623594.17</v>
      </c>
      <c r="L185" s="20">
        <v>900.64</v>
      </c>
      <c r="M185" s="19">
        <v>7130.19</v>
      </c>
      <c r="N185" s="19">
        <v>6421737.3700000001</v>
      </c>
      <c r="O185" s="27"/>
      <c r="P185" s="21">
        <f>IF(F185="Franchisee Rate Adjustment","",VLOOKUP(G185,[1]FINAL!A:D,4,FALSE))</f>
        <v>227.70699999999999</v>
      </c>
      <c r="Q185" s="21">
        <f>IF(F185="Franchisee Rate Adjustment",SUMIF('[1]Fran Bank Payment'!A:A,G185,'[1]Fran Bank Payment'!G:G),VLOOKUP(G185,[1]FINAL!A:E,5,FALSE))</f>
        <v>1623594.1740000001</v>
      </c>
      <c r="R185" s="21">
        <f t="shared" si="2"/>
        <v>-4.0000000000000001E-3</v>
      </c>
    </row>
    <row r="186" spans="1:18" ht="15" hidden="1" customHeight="1">
      <c r="A186" s="19" t="s">
        <v>197</v>
      </c>
      <c r="B186" s="19">
        <v>900.64</v>
      </c>
      <c r="C186" s="20">
        <v>7130.19</v>
      </c>
      <c r="D186" s="19">
        <v>6421737.3700000001</v>
      </c>
      <c r="E186" s="19" t="s">
        <v>19</v>
      </c>
      <c r="F186" s="19" t="s">
        <v>20</v>
      </c>
      <c r="G186" s="19" t="s">
        <v>206</v>
      </c>
      <c r="H186" s="20">
        <v>-197.23</v>
      </c>
      <c r="I186" s="20">
        <v>-182.54900000000001</v>
      </c>
      <c r="J186" s="20">
        <v>7130.19</v>
      </c>
      <c r="K186" s="20">
        <v>1301609.06</v>
      </c>
      <c r="L186" s="20">
        <v>718.09100000000001</v>
      </c>
      <c r="M186" s="19">
        <v>7130.19</v>
      </c>
      <c r="N186" s="19">
        <v>5120128.3099999996</v>
      </c>
      <c r="O186" s="27"/>
      <c r="P186" s="21">
        <f>IF(F186="Franchisee Rate Adjustment","",VLOOKUP(G186,[1]FINAL!A:D,4,FALSE))</f>
        <v>182.54900000000001</v>
      </c>
      <c r="Q186" s="21">
        <f>IF(F186="Franchisee Rate Adjustment",SUMIF('[1]Fran Bank Payment'!A:A,G186,'[1]Fran Bank Payment'!G:G),VLOOKUP(G186,[1]FINAL!A:E,5,FALSE))</f>
        <v>1301609.054</v>
      </c>
      <c r="R186" s="21">
        <f t="shared" si="2"/>
        <v>6.0000000000000001E-3</v>
      </c>
    </row>
    <row r="187" spans="1:18" ht="15" hidden="1" customHeight="1">
      <c r="A187" s="19" t="s">
        <v>197</v>
      </c>
      <c r="B187" s="19">
        <v>718.09100000000001</v>
      </c>
      <c r="C187" s="20">
        <v>7130.19</v>
      </c>
      <c r="D187" s="19">
        <v>5120128.3099999996</v>
      </c>
      <c r="E187" s="19" t="s">
        <v>19</v>
      </c>
      <c r="F187" s="19" t="s">
        <v>20</v>
      </c>
      <c r="G187" s="19" t="s">
        <v>207</v>
      </c>
      <c r="H187" s="20">
        <v>-632.88699999999994</v>
      </c>
      <c r="I187" s="20">
        <v>-586.73099999999999</v>
      </c>
      <c r="J187" s="20">
        <v>7130.19</v>
      </c>
      <c r="K187" s="20">
        <v>4183503.51</v>
      </c>
      <c r="L187" s="20">
        <v>131.36000000000001</v>
      </c>
      <c r="M187" s="19">
        <v>7130.21</v>
      </c>
      <c r="N187" s="19">
        <v>936624.8</v>
      </c>
      <c r="O187" s="27"/>
      <c r="P187" s="21">
        <f>IF(F187="Franchisee Rate Adjustment","",VLOOKUP(G187,[1]FINAL!A:D,4,FALSE))</f>
        <v>586.73099999999999</v>
      </c>
      <c r="Q187" s="21">
        <f>IF(F187="Franchisee Rate Adjustment",SUMIF('[1]Fran Bank Payment'!A:A,G187,'[1]Fran Bank Payment'!G:G),VLOOKUP(G187,[1]FINAL!A:E,5,FALSE))</f>
        <v>4183503.5090000001</v>
      </c>
      <c r="R187" s="21">
        <f t="shared" si="2"/>
        <v>1E-3</v>
      </c>
    </row>
    <row r="188" spans="1:18" ht="15" hidden="1" customHeight="1">
      <c r="A188" s="19" t="s">
        <v>197</v>
      </c>
      <c r="B188" s="19">
        <v>131.36000000000001</v>
      </c>
      <c r="C188" s="20">
        <v>7130.21</v>
      </c>
      <c r="D188" s="19">
        <v>936624.8</v>
      </c>
      <c r="E188" s="19" t="s">
        <v>19</v>
      </c>
      <c r="F188" s="19" t="s">
        <v>20</v>
      </c>
      <c r="G188" s="19" t="s">
        <v>208</v>
      </c>
      <c r="H188" s="20">
        <v>-137.43</v>
      </c>
      <c r="I188" s="20">
        <v>-129.75</v>
      </c>
      <c r="J188" s="20">
        <v>7130.21</v>
      </c>
      <c r="K188" s="20">
        <v>925144.75</v>
      </c>
      <c r="L188" s="20">
        <v>1.61</v>
      </c>
      <c r="M188" s="19">
        <v>7130.47</v>
      </c>
      <c r="N188" s="19">
        <v>11480.05</v>
      </c>
      <c r="O188" s="27"/>
      <c r="P188" s="21">
        <f>IF(F188="Franchisee Rate Adjustment","",VLOOKUP(G188,[1]FINAL!A:D,4,FALSE))</f>
        <v>129.75</v>
      </c>
      <c r="Q188" s="21">
        <f>IF(F188="Franchisee Rate Adjustment",SUMIF('[1]Fran Bank Payment'!A:A,G188,'[1]Fran Bank Payment'!G:G),VLOOKUP(G188,[1]FINAL!A:E,5,FALSE))</f>
        <v>925144.74800000002</v>
      </c>
      <c r="R188" s="21">
        <f t="shared" si="2"/>
        <v>2E-3</v>
      </c>
    </row>
    <row r="189" spans="1:18" ht="15" hidden="1" customHeight="1">
      <c r="A189" s="19" t="s">
        <v>197</v>
      </c>
      <c r="B189" s="19">
        <v>1.61</v>
      </c>
      <c r="C189" s="20">
        <v>7130.47</v>
      </c>
      <c r="D189" s="19">
        <v>11480.05</v>
      </c>
      <c r="E189" s="19" t="s">
        <v>40</v>
      </c>
      <c r="F189" s="19" t="s">
        <v>43</v>
      </c>
      <c r="G189" s="19" t="s">
        <v>209</v>
      </c>
      <c r="H189" s="20">
        <v>10000</v>
      </c>
      <c r="I189" s="20">
        <v>9950</v>
      </c>
      <c r="J189" s="20">
        <v>7150.75</v>
      </c>
      <c r="K189" s="22">
        <v>71149962.5</v>
      </c>
      <c r="L189" s="20">
        <v>9951.61</v>
      </c>
      <c r="M189" s="19">
        <v>7150.75</v>
      </c>
      <c r="N189" s="19">
        <v>71161442.549999997</v>
      </c>
      <c r="O189" s="27"/>
      <c r="P189" s="21" t="str">
        <f>IF(F189="Franchisee Rate Adjustment","",VLOOKUP(G189,[1]FINAL!A:D,4,FALSE))</f>
        <v/>
      </c>
      <c r="Q189" s="21">
        <f>IF(F189="Franchisee Rate Adjustment",SUMIF('[1]Fran Bank Payment'!A:A,G189,'[1]Fran Bank Payment'!G:G),VLOOKUP(G189,[1]FINAL!A:E,5,FALSE))</f>
        <v>71150000</v>
      </c>
      <c r="R189" s="21">
        <f t="shared" si="2"/>
        <v>-37.5</v>
      </c>
    </row>
    <row r="190" spans="1:18" ht="15" hidden="1" customHeight="1">
      <c r="A190" s="19" t="s">
        <v>197</v>
      </c>
      <c r="B190" s="19">
        <v>9951.61</v>
      </c>
      <c r="C190" s="20">
        <v>7150.75</v>
      </c>
      <c r="D190" s="19">
        <v>71161442.549999997</v>
      </c>
      <c r="E190" s="19" t="s">
        <v>19</v>
      </c>
      <c r="F190" s="19" t="s">
        <v>20</v>
      </c>
      <c r="G190" s="19" t="s">
        <v>210</v>
      </c>
      <c r="H190" s="20">
        <v>-97.3</v>
      </c>
      <c r="I190" s="20">
        <v>-89.751000000000005</v>
      </c>
      <c r="J190" s="20">
        <v>7150.75</v>
      </c>
      <c r="K190" s="20">
        <v>641786.96</v>
      </c>
      <c r="L190" s="20">
        <v>9861.8590000000004</v>
      </c>
      <c r="M190" s="19">
        <v>7150.75</v>
      </c>
      <c r="N190" s="19">
        <v>70519655.590000004</v>
      </c>
      <c r="O190" s="27"/>
      <c r="P190" s="21">
        <f>IF(F190="Franchisee Rate Adjustment","",VLOOKUP(G190,[1]FINAL!A:D,4,FALSE))</f>
        <v>89.751000000000005</v>
      </c>
      <c r="Q190" s="21">
        <f>IF(F190="Franchisee Rate Adjustment",SUMIF('[1]Fran Bank Payment'!A:A,G190,'[1]Fran Bank Payment'!G:G),VLOOKUP(G190,[1]FINAL!A:E,5,FALSE))</f>
        <v>641786.96299999999</v>
      </c>
      <c r="R190" s="21">
        <f t="shared" si="2"/>
        <v>-3.0000000000000001E-3</v>
      </c>
    </row>
    <row r="191" spans="1:18" ht="15" hidden="1" customHeight="1">
      <c r="A191" s="19" t="s">
        <v>197</v>
      </c>
      <c r="B191" s="19">
        <v>9861.8590000000004</v>
      </c>
      <c r="C191" s="20">
        <v>7150.75</v>
      </c>
      <c r="D191" s="19">
        <v>70519655.590000004</v>
      </c>
      <c r="E191" s="19" t="s">
        <v>19</v>
      </c>
      <c r="F191" s="19" t="s">
        <v>20</v>
      </c>
      <c r="G191" s="19" t="s">
        <v>211</v>
      </c>
      <c r="H191" s="20">
        <v>-289.2</v>
      </c>
      <c r="I191" s="20">
        <v>-270.37200000000001</v>
      </c>
      <c r="J191" s="20">
        <v>7150.75</v>
      </c>
      <c r="K191" s="20">
        <v>1933362.58</v>
      </c>
      <c r="L191" s="20">
        <v>9591.4869999999992</v>
      </c>
      <c r="M191" s="19">
        <v>7150.75</v>
      </c>
      <c r="N191" s="19">
        <v>68586293.010000005</v>
      </c>
      <c r="O191" s="27"/>
      <c r="P191" s="21">
        <f>IF(F191="Franchisee Rate Adjustment","",VLOOKUP(G191,[1]FINAL!A:D,4,FALSE))</f>
        <v>270.37200000000001</v>
      </c>
      <c r="Q191" s="21">
        <f>IF(F191="Franchisee Rate Adjustment",SUMIF('[1]Fran Bank Payment'!A:A,G191,'[1]Fran Bank Payment'!G:G),VLOOKUP(G191,[1]FINAL!A:E,5,FALSE))</f>
        <v>1933362.5789999999</v>
      </c>
      <c r="R191" s="21">
        <f t="shared" si="2"/>
        <v>1E-3</v>
      </c>
    </row>
    <row r="192" spans="1:18" ht="15" hidden="1" customHeight="1">
      <c r="A192" s="19" t="s">
        <v>197</v>
      </c>
      <c r="B192" s="19">
        <v>9591.4869999999992</v>
      </c>
      <c r="C192" s="20">
        <v>7150.75</v>
      </c>
      <c r="D192" s="19">
        <v>68586293.010000005</v>
      </c>
      <c r="E192" s="19" t="s">
        <v>19</v>
      </c>
      <c r="F192" s="19" t="s">
        <v>20</v>
      </c>
      <c r="G192" s="19" t="s">
        <v>212</v>
      </c>
      <c r="H192" s="20">
        <v>-26.92</v>
      </c>
      <c r="I192" s="20">
        <v>-25.556000000000001</v>
      </c>
      <c r="J192" s="20">
        <v>7150.75</v>
      </c>
      <c r="K192" s="20">
        <v>182744.56</v>
      </c>
      <c r="L192" s="20">
        <v>9565.9310000000005</v>
      </c>
      <c r="M192" s="19">
        <v>7150.75</v>
      </c>
      <c r="N192" s="19">
        <v>68403548.450000003</v>
      </c>
      <c r="O192" s="27"/>
      <c r="P192" s="21">
        <f>IF(F192="Franchisee Rate Adjustment","",VLOOKUP(G192,[1]FINAL!A:D,4,FALSE))</f>
        <v>25.556000000000001</v>
      </c>
      <c r="Q192" s="21">
        <f>IF(F192="Franchisee Rate Adjustment",SUMIF('[1]Fran Bank Payment'!A:A,G192,'[1]Fran Bank Payment'!G:G),VLOOKUP(G192,[1]FINAL!A:E,5,FALSE))</f>
        <v>182744.56700000001</v>
      </c>
      <c r="R192" s="21">
        <f t="shared" si="2"/>
        <v>-7.0000000000000001E-3</v>
      </c>
    </row>
    <row r="193" spans="1:18" ht="15" hidden="1" customHeight="1">
      <c r="A193" s="19" t="s">
        <v>197</v>
      </c>
      <c r="B193" s="19">
        <v>9565.9310000000005</v>
      </c>
      <c r="C193" s="20">
        <v>7150.75</v>
      </c>
      <c r="D193" s="19">
        <v>68403548.450000003</v>
      </c>
      <c r="E193" s="19" t="s">
        <v>19</v>
      </c>
      <c r="F193" s="19" t="s">
        <v>20</v>
      </c>
      <c r="G193" s="19" t="s">
        <v>213</v>
      </c>
      <c r="H193" s="20">
        <v>-15.17</v>
      </c>
      <c r="I193" s="20">
        <v>-11.377000000000001</v>
      </c>
      <c r="J193" s="20">
        <v>7150.75</v>
      </c>
      <c r="K193" s="20">
        <v>81354.080000000002</v>
      </c>
      <c r="L193" s="20">
        <v>9554.5540000000001</v>
      </c>
      <c r="M193" s="19">
        <v>7150.75</v>
      </c>
      <c r="N193" s="19">
        <v>68322194.370000005</v>
      </c>
      <c r="O193" s="27"/>
      <c r="P193" s="21">
        <f>IF(F193="Franchisee Rate Adjustment","",VLOOKUP(G193,[1]FINAL!A:D,4,FALSE))</f>
        <v>11.377000000000001</v>
      </c>
      <c r="Q193" s="21">
        <f>IF(F193="Franchisee Rate Adjustment",SUMIF('[1]Fran Bank Payment'!A:A,G193,'[1]Fran Bank Payment'!G:G),VLOOKUP(G193,[1]FINAL!A:E,5,FALSE))</f>
        <v>81354.082999999999</v>
      </c>
      <c r="R193" s="21">
        <f t="shared" si="2"/>
        <v>-3.0000000000000001E-3</v>
      </c>
    </row>
    <row r="194" spans="1:18" ht="15" hidden="1" customHeight="1">
      <c r="A194" s="19" t="s">
        <v>197</v>
      </c>
      <c r="B194" s="19">
        <v>9554.5540000000001</v>
      </c>
      <c r="C194" s="20">
        <v>7150.75</v>
      </c>
      <c r="D194" s="19">
        <v>68322194.370000005</v>
      </c>
      <c r="E194" s="19" t="s">
        <v>40</v>
      </c>
      <c r="F194" s="19" t="s">
        <v>41</v>
      </c>
      <c r="G194" s="19" t="s">
        <v>214</v>
      </c>
      <c r="H194" s="20">
        <v>22.367000000000001</v>
      </c>
      <c r="I194" s="20">
        <v>20.585999999999999</v>
      </c>
      <c r="J194" s="20">
        <v>7140</v>
      </c>
      <c r="K194" s="20">
        <v>146984.04</v>
      </c>
      <c r="L194" s="20">
        <v>9575.14</v>
      </c>
      <c r="M194" s="19">
        <v>7150.72</v>
      </c>
      <c r="N194" s="19">
        <v>68469178.409999996</v>
      </c>
      <c r="O194" s="27"/>
      <c r="P194" s="21">
        <f>IF(F194="Franchisee Rate Adjustment","",VLOOKUP(G194,[1]FINAL!A:D,4,FALSE))</f>
        <v>20.585999999999999</v>
      </c>
      <c r="Q194" s="21">
        <f>IF(F194="Franchisee Rate Adjustment",SUMIF('[1]Fran Bank Payment'!A:A,G194,'[1]Fran Bank Payment'!G:G),VLOOKUP(G194,[1]FINAL!A:E,5,FALSE))</f>
        <v>146984.04</v>
      </c>
      <c r="R194" s="21">
        <f t="shared" si="2"/>
        <v>0</v>
      </c>
    </row>
    <row r="195" spans="1:18" ht="15" hidden="1" customHeight="1">
      <c r="A195" s="19" t="s">
        <v>197</v>
      </c>
      <c r="B195" s="19">
        <v>9575.14</v>
      </c>
      <c r="C195" s="20">
        <v>7150.72</v>
      </c>
      <c r="D195" s="19">
        <v>68469178.409999996</v>
      </c>
      <c r="E195" s="19" t="s">
        <v>40</v>
      </c>
      <c r="F195" s="19" t="s">
        <v>41</v>
      </c>
      <c r="G195" s="19" t="s">
        <v>215</v>
      </c>
      <c r="H195" s="20">
        <v>13.068</v>
      </c>
      <c r="I195" s="20">
        <v>12.023999999999999</v>
      </c>
      <c r="J195" s="20">
        <v>7140</v>
      </c>
      <c r="K195" s="20">
        <v>85851.36</v>
      </c>
      <c r="L195" s="20">
        <v>9587.1640000000007</v>
      </c>
      <c r="M195" s="19">
        <v>7150.71</v>
      </c>
      <c r="N195" s="19">
        <v>68555029.769999996</v>
      </c>
      <c r="O195" s="27"/>
      <c r="P195" s="21">
        <f>IF(F195="Franchisee Rate Adjustment","",VLOOKUP(G195,[1]FINAL!A:D,4,FALSE))</f>
        <v>12.023999999999999</v>
      </c>
      <c r="Q195" s="21">
        <f>IF(F195="Franchisee Rate Adjustment",SUMIF('[1]Fran Bank Payment'!A:A,G195,'[1]Fran Bank Payment'!G:G),VLOOKUP(G195,[1]FINAL!A:E,5,FALSE))</f>
        <v>85851.36</v>
      </c>
      <c r="R195" s="21">
        <f t="shared" si="2"/>
        <v>0</v>
      </c>
    </row>
    <row r="196" spans="1:18" ht="15" hidden="1" customHeight="1">
      <c r="A196" s="19" t="s">
        <v>197</v>
      </c>
      <c r="B196" s="19">
        <v>9587.1640000000007</v>
      </c>
      <c r="C196" s="20">
        <v>7150.71</v>
      </c>
      <c r="D196" s="19">
        <v>68555029.769999996</v>
      </c>
      <c r="E196" s="19" t="s">
        <v>40</v>
      </c>
      <c r="F196" s="19" t="s">
        <v>41</v>
      </c>
      <c r="G196" s="19" t="s">
        <v>216</v>
      </c>
      <c r="H196" s="20">
        <v>29.94</v>
      </c>
      <c r="I196" s="20">
        <v>29.791</v>
      </c>
      <c r="J196" s="20">
        <v>7140</v>
      </c>
      <c r="K196" s="20">
        <v>212707.74</v>
      </c>
      <c r="L196" s="20">
        <v>9616.9549999999999</v>
      </c>
      <c r="M196" s="19">
        <v>7150.68</v>
      </c>
      <c r="N196" s="19">
        <v>68767737.510000005</v>
      </c>
      <c r="O196" s="27"/>
      <c r="P196" s="21">
        <f>IF(F196="Franchisee Rate Adjustment","",VLOOKUP(G196,[1]FINAL!A:D,4,FALSE))</f>
        <v>29.791</v>
      </c>
      <c r="Q196" s="21">
        <f>IF(F196="Franchisee Rate Adjustment",SUMIF('[1]Fran Bank Payment'!A:A,G196,'[1]Fran Bank Payment'!G:G),VLOOKUP(G196,[1]FINAL!A:E,5,FALSE))</f>
        <v>212707.74</v>
      </c>
      <c r="R196" s="21">
        <f t="shared" si="2"/>
        <v>0</v>
      </c>
    </row>
    <row r="197" spans="1:18" ht="15" hidden="1" customHeight="1">
      <c r="A197" s="19" t="s">
        <v>217</v>
      </c>
      <c r="B197" s="19">
        <v>9616.9549999999999</v>
      </c>
      <c r="C197" s="20">
        <v>7150.68</v>
      </c>
      <c r="D197" s="19">
        <v>68767737.510000005</v>
      </c>
      <c r="E197" s="19" t="s">
        <v>19</v>
      </c>
      <c r="F197" s="19" t="s">
        <v>20</v>
      </c>
      <c r="G197" s="19" t="s">
        <v>218</v>
      </c>
      <c r="H197" s="20">
        <v>-2.1800000000000002</v>
      </c>
      <c r="I197" s="20">
        <v>-2.0059999999999998</v>
      </c>
      <c r="J197" s="20">
        <v>7150.68</v>
      </c>
      <c r="K197" s="20">
        <v>14344.26</v>
      </c>
      <c r="L197" s="20">
        <v>9614.9490000000005</v>
      </c>
      <c r="M197" s="19">
        <v>7150.68</v>
      </c>
      <c r="N197" s="19">
        <v>68753393.25</v>
      </c>
      <c r="O197" s="27"/>
      <c r="P197" s="21">
        <f>IF(F197="Franchisee Rate Adjustment","",VLOOKUP(G197,[1]FINAL!A:D,4,FALSE))</f>
        <v>2.0059999999999998</v>
      </c>
      <c r="Q197" s="21">
        <f>IF(F197="Franchisee Rate Adjustment",SUMIF('[1]Fran Bank Payment'!A:A,G197,'[1]Fran Bank Payment'!G:G),VLOOKUP(G197,[1]FINAL!A:E,5,FALSE))</f>
        <v>14344.263999999999</v>
      </c>
      <c r="R197" s="21">
        <f t="shared" si="2"/>
        <v>-4.0000000000000001E-3</v>
      </c>
    </row>
    <row r="198" spans="1:18" ht="15" hidden="1" customHeight="1">
      <c r="A198" s="19" t="s">
        <v>217</v>
      </c>
      <c r="B198" s="19">
        <v>9614.9490000000005</v>
      </c>
      <c r="C198" s="20">
        <v>7150.68</v>
      </c>
      <c r="D198" s="19">
        <v>68753393.25</v>
      </c>
      <c r="E198" s="19" t="s">
        <v>19</v>
      </c>
      <c r="F198" s="19" t="s">
        <v>20</v>
      </c>
      <c r="G198" s="19" t="s">
        <v>219</v>
      </c>
      <c r="H198" s="20">
        <v>-30.59</v>
      </c>
      <c r="I198" s="20">
        <v>-28.143000000000001</v>
      </c>
      <c r="J198" s="20">
        <v>7150.68</v>
      </c>
      <c r="K198" s="20">
        <v>201241.59</v>
      </c>
      <c r="L198" s="20">
        <v>9586.8060000000005</v>
      </c>
      <c r="M198" s="19">
        <v>7150.68</v>
      </c>
      <c r="N198" s="19">
        <v>68552151.659999996</v>
      </c>
      <c r="O198" s="27"/>
      <c r="P198" s="21">
        <f>IF(F198="Franchisee Rate Adjustment","",VLOOKUP(G198,[1]FINAL!A:D,4,FALSE))</f>
        <v>28.143000000000001</v>
      </c>
      <c r="Q198" s="21">
        <f>IF(F198="Franchisee Rate Adjustment",SUMIF('[1]Fran Bank Payment'!A:A,G198,'[1]Fran Bank Payment'!G:G),VLOOKUP(G198,[1]FINAL!A:E,5,FALSE))</f>
        <v>201241.587</v>
      </c>
      <c r="R198" s="21">
        <f t="shared" si="2"/>
        <v>3.0000000000000001E-3</v>
      </c>
    </row>
    <row r="199" spans="1:18" ht="15" hidden="1" customHeight="1">
      <c r="A199" s="19" t="s">
        <v>220</v>
      </c>
      <c r="B199" s="19">
        <v>9586.8060000000005</v>
      </c>
      <c r="C199" s="20">
        <v>7150.68</v>
      </c>
      <c r="D199" s="19">
        <v>68552151.659999996</v>
      </c>
      <c r="E199" s="19" t="s">
        <v>40</v>
      </c>
      <c r="F199" s="19" t="s">
        <v>41</v>
      </c>
      <c r="G199" s="19" t="s">
        <v>221</v>
      </c>
      <c r="H199" s="20">
        <v>42.426000000000002</v>
      </c>
      <c r="I199" s="20">
        <v>31.82</v>
      </c>
      <c r="J199" s="20">
        <v>7155</v>
      </c>
      <c r="K199" s="20">
        <v>227672.1</v>
      </c>
      <c r="L199" s="20">
        <v>9618.6260000000002</v>
      </c>
      <c r="M199" s="19">
        <v>7150.69</v>
      </c>
      <c r="N199" s="19">
        <v>68779823.760000005</v>
      </c>
      <c r="O199" s="27"/>
      <c r="P199" s="21">
        <f>IF(F199="Franchisee Rate Adjustment","",VLOOKUP(G199,[1]FINAL!A:D,4,FALSE))</f>
        <v>31.82</v>
      </c>
      <c r="Q199" s="21">
        <f>IF(F199="Franchisee Rate Adjustment",SUMIF('[1]Fran Bank Payment'!A:A,G199,'[1]Fran Bank Payment'!G:G),VLOOKUP(G199,[1]FINAL!A:E,5,FALSE))</f>
        <v>227672.1</v>
      </c>
      <c r="R199" s="21">
        <f t="shared" si="2"/>
        <v>0</v>
      </c>
    </row>
    <row r="200" spans="1:18" ht="15" hidden="1" customHeight="1">
      <c r="A200" s="19" t="s">
        <v>220</v>
      </c>
      <c r="B200" s="19">
        <v>9618.6260000000002</v>
      </c>
      <c r="C200" s="20">
        <v>7150.69</v>
      </c>
      <c r="D200" s="19">
        <v>68779823.760000005</v>
      </c>
      <c r="E200" s="19" t="s">
        <v>19</v>
      </c>
      <c r="F200" s="19" t="s">
        <v>20</v>
      </c>
      <c r="G200" s="19" t="s">
        <v>222</v>
      </c>
      <c r="H200" s="20">
        <v>-0.35</v>
      </c>
      <c r="I200" s="20">
        <v>-0.32200000000000001</v>
      </c>
      <c r="J200" s="20">
        <v>7150.69</v>
      </c>
      <c r="K200" s="20">
        <v>2302.52</v>
      </c>
      <c r="L200" s="20">
        <v>9618.3040000000001</v>
      </c>
      <c r="M200" s="19">
        <v>7150.69</v>
      </c>
      <c r="N200" s="19">
        <v>68777521.239999995</v>
      </c>
      <c r="O200" s="27"/>
      <c r="P200" s="21">
        <f>IF(F200="Franchisee Rate Adjustment","",VLOOKUP(G200,[1]FINAL!A:D,4,FALSE))</f>
        <v>0.32200000000000001</v>
      </c>
      <c r="Q200" s="21">
        <f>IF(F200="Franchisee Rate Adjustment",SUMIF('[1]Fran Bank Payment'!A:A,G200,'[1]Fran Bank Payment'!G:G),VLOOKUP(G200,[1]FINAL!A:E,5,FALSE))</f>
        <v>2302.5219999999999</v>
      </c>
      <c r="R200" s="21">
        <f t="shared" si="2"/>
        <v>-2E-3</v>
      </c>
    </row>
    <row r="201" spans="1:18" ht="15" hidden="1" customHeight="1">
      <c r="A201" s="19" t="s">
        <v>220</v>
      </c>
      <c r="B201" s="19">
        <v>9618.3040000000001</v>
      </c>
      <c r="C201" s="20">
        <v>7150.69</v>
      </c>
      <c r="D201" s="19">
        <v>68777521.239999995</v>
      </c>
      <c r="E201" s="19" t="s">
        <v>19</v>
      </c>
      <c r="F201" s="19" t="s">
        <v>20</v>
      </c>
      <c r="G201" s="19" t="s">
        <v>223</v>
      </c>
      <c r="H201" s="20">
        <v>-149.41200000000001</v>
      </c>
      <c r="I201" s="20">
        <v>-98.41</v>
      </c>
      <c r="J201" s="20">
        <v>7150.69</v>
      </c>
      <c r="K201" s="20">
        <v>703699.4</v>
      </c>
      <c r="L201" s="20">
        <v>9519.8940000000002</v>
      </c>
      <c r="M201" s="19">
        <v>7150.69</v>
      </c>
      <c r="N201" s="19">
        <v>68073821.840000004</v>
      </c>
      <c r="O201" s="27"/>
      <c r="P201" s="21">
        <f>IF(F201="Franchisee Rate Adjustment","",VLOOKUP(G201,[1]FINAL!A:D,4,FALSE))</f>
        <v>98.414000000000001</v>
      </c>
      <c r="Q201" s="21">
        <f>IF(F201="Franchisee Rate Adjustment",SUMIF('[1]Fran Bank Payment'!A:A,G201,'[1]Fran Bank Payment'!G:G),VLOOKUP(G201,[1]FINAL!A:E,5,FALSE))</f>
        <v>703728.00600000005</v>
      </c>
      <c r="R201" s="21">
        <f t="shared" si="2"/>
        <v>-28.606000000000002</v>
      </c>
    </row>
    <row r="202" spans="1:18" ht="15" hidden="1" customHeight="1">
      <c r="A202" s="19" t="s">
        <v>220</v>
      </c>
      <c r="B202" s="19">
        <v>9519.8940000000002</v>
      </c>
      <c r="C202" s="20">
        <v>7150.69</v>
      </c>
      <c r="D202" s="19">
        <v>68073821.840000004</v>
      </c>
      <c r="E202" s="19" t="s">
        <v>19</v>
      </c>
      <c r="F202" s="19" t="s">
        <v>20</v>
      </c>
      <c r="G202" s="19" t="s">
        <v>224</v>
      </c>
      <c r="H202" s="20">
        <v>-190.66200000000001</v>
      </c>
      <c r="I202" s="20">
        <v>-135.869</v>
      </c>
      <c r="J202" s="20">
        <v>7150.69</v>
      </c>
      <c r="K202" s="20">
        <v>971557.1</v>
      </c>
      <c r="L202" s="20">
        <v>9384.0249999999996</v>
      </c>
      <c r="M202" s="19">
        <v>7150.69</v>
      </c>
      <c r="N202" s="19">
        <v>67102264.740000002</v>
      </c>
      <c r="O202" s="27"/>
      <c r="P202" s="21">
        <f>IF(F202="Franchisee Rate Adjustment","",VLOOKUP(G202,[1]FINAL!A:D,4,FALSE))</f>
        <v>135.874</v>
      </c>
      <c r="Q202" s="21">
        <f>IF(F202="Franchisee Rate Adjustment",SUMIF('[1]Fran Bank Payment'!A:A,G202,'[1]Fran Bank Payment'!G:G),VLOOKUP(G202,[1]FINAL!A:E,5,FALSE))</f>
        <v>971592.853</v>
      </c>
      <c r="R202" s="21">
        <f t="shared" ref="R202:R265" si="3">ROUND(K202-Q202,3)</f>
        <v>-35.753</v>
      </c>
    </row>
    <row r="203" spans="1:18" ht="15" hidden="1" customHeight="1">
      <c r="A203" s="19" t="s">
        <v>220</v>
      </c>
      <c r="B203" s="19">
        <v>9384.0249999999996</v>
      </c>
      <c r="C203" s="20">
        <v>7150.69</v>
      </c>
      <c r="D203" s="19">
        <v>67102264.740000002</v>
      </c>
      <c r="E203" s="19" t="s">
        <v>19</v>
      </c>
      <c r="F203" s="19" t="s">
        <v>20</v>
      </c>
      <c r="G203" s="19" t="s">
        <v>225</v>
      </c>
      <c r="H203" s="20">
        <v>-1053.029</v>
      </c>
      <c r="I203" s="20">
        <v>-979.32299999999998</v>
      </c>
      <c r="J203" s="20">
        <v>7150.69</v>
      </c>
      <c r="K203" s="20">
        <v>7002835.1799999997</v>
      </c>
      <c r="L203" s="20">
        <v>8404.7019999999993</v>
      </c>
      <c r="M203" s="19">
        <v>7150.69</v>
      </c>
      <c r="N203" s="19">
        <v>60099429.560000002</v>
      </c>
      <c r="O203" s="27"/>
      <c r="P203" s="21">
        <f>IF(F203="Franchisee Rate Adjustment","",VLOOKUP(G203,[1]FINAL!A:D,4,FALSE))</f>
        <v>979.32299999999998</v>
      </c>
      <c r="Q203" s="21">
        <f>IF(F203="Franchisee Rate Adjustment",SUMIF('[1]Fran Bank Payment'!A:A,G203,'[1]Fran Bank Payment'!G:G),VLOOKUP(G203,[1]FINAL!A:E,5,FALSE))</f>
        <v>7002835.1830000002</v>
      </c>
      <c r="R203" s="21">
        <f t="shared" si="3"/>
        <v>-3.0000000000000001E-3</v>
      </c>
    </row>
    <row r="204" spans="1:18" ht="15" hidden="1" customHeight="1">
      <c r="A204" s="19" t="s">
        <v>220</v>
      </c>
      <c r="B204" s="19">
        <v>8404.7019999999993</v>
      </c>
      <c r="C204" s="20">
        <v>7150.69</v>
      </c>
      <c r="D204" s="19">
        <v>60099429.560000002</v>
      </c>
      <c r="E204" s="19" t="s">
        <v>19</v>
      </c>
      <c r="F204" s="19" t="s">
        <v>20</v>
      </c>
      <c r="G204" s="19" t="s">
        <v>226</v>
      </c>
      <c r="H204" s="20">
        <v>-199.32599999999999</v>
      </c>
      <c r="I204" s="20">
        <v>-133.429</v>
      </c>
      <c r="J204" s="20">
        <v>7150.69</v>
      </c>
      <c r="K204" s="20">
        <v>954109.42</v>
      </c>
      <c r="L204" s="20">
        <v>8271.2729999999992</v>
      </c>
      <c r="M204" s="19">
        <v>7150.69</v>
      </c>
      <c r="N204" s="19">
        <v>59145320.140000001</v>
      </c>
      <c r="O204" s="27"/>
      <c r="P204" s="21">
        <f>IF(F204="Franchisee Rate Adjustment","",VLOOKUP(G204,[1]FINAL!A:D,4,FALSE))</f>
        <v>133.441</v>
      </c>
      <c r="Q204" s="21">
        <f>IF(F204="Franchisee Rate Adjustment",SUMIF('[1]Fran Bank Payment'!A:A,G204,'[1]Fran Bank Payment'!G:G),VLOOKUP(G204,[1]FINAL!A:E,5,FALSE))</f>
        <v>954195.22400000005</v>
      </c>
      <c r="R204" s="21">
        <f t="shared" si="3"/>
        <v>-85.804000000000002</v>
      </c>
    </row>
    <row r="205" spans="1:18" ht="15" hidden="1" customHeight="1">
      <c r="A205" s="19" t="s">
        <v>220</v>
      </c>
      <c r="B205" s="19">
        <v>8271.2729999999992</v>
      </c>
      <c r="C205" s="20">
        <v>7150.69</v>
      </c>
      <c r="D205" s="19">
        <v>59145320.140000001</v>
      </c>
      <c r="E205" s="19" t="s">
        <v>19</v>
      </c>
      <c r="F205" s="19" t="s">
        <v>20</v>
      </c>
      <c r="G205" s="19" t="s">
        <v>227</v>
      </c>
      <c r="H205" s="20">
        <v>-1249.721</v>
      </c>
      <c r="I205" s="20">
        <v>-1166.7170000000001</v>
      </c>
      <c r="J205" s="20">
        <v>7150.69</v>
      </c>
      <c r="K205" s="20">
        <v>8342831.5899999999</v>
      </c>
      <c r="L205" s="20">
        <v>7104.5559999999996</v>
      </c>
      <c r="M205" s="19">
        <v>7150.69</v>
      </c>
      <c r="N205" s="19">
        <v>50802488.549999997</v>
      </c>
      <c r="O205" s="27"/>
      <c r="P205" s="21">
        <f>IF(F205="Franchisee Rate Adjustment","",VLOOKUP(G205,[1]FINAL!A:D,4,FALSE))</f>
        <v>1166.7180000000001</v>
      </c>
      <c r="Q205" s="21">
        <f>IF(F205="Franchisee Rate Adjustment",SUMIF('[1]Fran Bank Payment'!A:A,G205,'[1]Fran Bank Payment'!G:G),VLOOKUP(G205,[1]FINAL!A:E,5,FALSE))</f>
        <v>8342838.7350000003</v>
      </c>
      <c r="R205" s="21">
        <f t="shared" si="3"/>
        <v>-7.1449999999999996</v>
      </c>
    </row>
    <row r="206" spans="1:18" ht="15" hidden="1" customHeight="1">
      <c r="A206" s="19" t="s">
        <v>220</v>
      </c>
      <c r="B206" s="19">
        <v>7104.5559999999996</v>
      </c>
      <c r="C206" s="20">
        <v>7150.69</v>
      </c>
      <c r="D206" s="19">
        <v>50802488.549999997</v>
      </c>
      <c r="E206" s="19" t="s">
        <v>19</v>
      </c>
      <c r="F206" s="19" t="s">
        <v>20</v>
      </c>
      <c r="G206" s="19" t="s">
        <v>228</v>
      </c>
      <c r="H206" s="20">
        <v>-115.004</v>
      </c>
      <c r="I206" s="20">
        <v>-80.587000000000003</v>
      </c>
      <c r="J206" s="20">
        <v>7150.69</v>
      </c>
      <c r="K206" s="20">
        <v>576252.65</v>
      </c>
      <c r="L206" s="20">
        <v>7023.9690000000001</v>
      </c>
      <c r="M206" s="19">
        <v>7150.69</v>
      </c>
      <c r="N206" s="19">
        <v>50226235.899999999</v>
      </c>
      <c r="O206" s="27"/>
      <c r="P206" s="21">
        <f>IF(F206="Franchisee Rate Adjustment","",VLOOKUP(G206,[1]FINAL!A:D,4,FALSE))</f>
        <v>80.593000000000004</v>
      </c>
      <c r="Q206" s="21">
        <f>IF(F206="Franchisee Rate Adjustment",SUMIF('[1]Fran Bank Payment'!A:A,G206,'[1]Fran Bank Payment'!G:G),VLOOKUP(G206,[1]FINAL!A:E,5,FALSE))</f>
        <v>576295.55900000001</v>
      </c>
      <c r="R206" s="21">
        <f t="shared" si="3"/>
        <v>-42.908999999999999</v>
      </c>
    </row>
    <row r="207" spans="1:18" ht="15" hidden="1" customHeight="1">
      <c r="A207" s="19" t="s">
        <v>220</v>
      </c>
      <c r="B207" s="19">
        <v>7023.9690000000001</v>
      </c>
      <c r="C207" s="20">
        <v>7150.69</v>
      </c>
      <c r="D207" s="19">
        <v>50226235.899999999</v>
      </c>
      <c r="E207" s="19" t="s">
        <v>19</v>
      </c>
      <c r="F207" s="19" t="s">
        <v>20</v>
      </c>
      <c r="G207" s="19" t="s">
        <v>229</v>
      </c>
      <c r="H207" s="20">
        <v>-39.97</v>
      </c>
      <c r="I207" s="20">
        <v>-36.771999999999998</v>
      </c>
      <c r="J207" s="20">
        <v>7150.69</v>
      </c>
      <c r="K207" s="20">
        <v>262945.17</v>
      </c>
      <c r="L207" s="20">
        <v>6987.1970000000001</v>
      </c>
      <c r="M207" s="19">
        <v>7150.69</v>
      </c>
      <c r="N207" s="19">
        <v>49963290.729999997</v>
      </c>
      <c r="O207" s="27"/>
      <c r="P207" s="21">
        <f>IF(F207="Franchisee Rate Adjustment","",VLOOKUP(G207,[1]FINAL!A:D,4,FALSE))</f>
        <v>36.771999999999998</v>
      </c>
      <c r="Q207" s="21">
        <f>IF(F207="Franchisee Rate Adjustment",SUMIF('[1]Fran Bank Payment'!A:A,G207,'[1]Fran Bank Payment'!G:G),VLOOKUP(G207,[1]FINAL!A:E,5,FALSE))</f>
        <v>262945.17300000001</v>
      </c>
      <c r="R207" s="21">
        <f t="shared" si="3"/>
        <v>-3.0000000000000001E-3</v>
      </c>
    </row>
    <row r="208" spans="1:18" ht="15" hidden="1" customHeight="1">
      <c r="A208" s="19" t="s">
        <v>220</v>
      </c>
      <c r="B208" s="19">
        <v>6987.1970000000001</v>
      </c>
      <c r="C208" s="20">
        <v>7150.69</v>
      </c>
      <c r="D208" s="19">
        <v>49963290.729999997</v>
      </c>
      <c r="E208" s="19" t="s">
        <v>19</v>
      </c>
      <c r="F208" s="19" t="s">
        <v>20</v>
      </c>
      <c r="G208" s="19" t="s">
        <v>230</v>
      </c>
      <c r="H208" s="20">
        <v>-1165.268</v>
      </c>
      <c r="I208" s="20">
        <v>-1091.1079999999999</v>
      </c>
      <c r="J208" s="20">
        <v>7150.69</v>
      </c>
      <c r="K208" s="20">
        <v>7802175.0700000003</v>
      </c>
      <c r="L208" s="20">
        <v>5896.0889999999999</v>
      </c>
      <c r="M208" s="19">
        <v>7150.69</v>
      </c>
      <c r="N208" s="19">
        <v>42161115.659999996</v>
      </c>
      <c r="O208" s="27"/>
      <c r="P208" s="21">
        <f>IF(F208="Franchisee Rate Adjustment","",VLOOKUP(G208,[1]FINAL!A:D,4,FALSE))</f>
        <v>1091.1079999999999</v>
      </c>
      <c r="Q208" s="21">
        <f>IF(F208="Franchisee Rate Adjustment",SUMIF('[1]Fran Bank Payment'!A:A,G208,'[1]Fran Bank Payment'!G:G),VLOOKUP(G208,[1]FINAL!A:E,5,FALSE))</f>
        <v>7802175.0650000004</v>
      </c>
      <c r="R208" s="21">
        <f t="shared" si="3"/>
        <v>5.0000000000000001E-3</v>
      </c>
    </row>
    <row r="209" spans="1:18" ht="15" hidden="1" customHeight="1">
      <c r="A209" s="19" t="s">
        <v>220</v>
      </c>
      <c r="B209" s="19">
        <v>5896.0889999999999</v>
      </c>
      <c r="C209" s="20">
        <v>7150.69</v>
      </c>
      <c r="D209" s="19">
        <v>42161115.659999996</v>
      </c>
      <c r="E209" s="19" t="s">
        <v>19</v>
      </c>
      <c r="F209" s="19" t="s">
        <v>20</v>
      </c>
      <c r="G209" s="19" t="s">
        <v>231</v>
      </c>
      <c r="H209" s="20">
        <v>-399.95600000000002</v>
      </c>
      <c r="I209" s="20">
        <v>-375.92200000000003</v>
      </c>
      <c r="J209" s="20">
        <v>7150.69</v>
      </c>
      <c r="K209" s="20">
        <v>2688101.69</v>
      </c>
      <c r="L209" s="20">
        <v>5520.1670000000004</v>
      </c>
      <c r="M209" s="19">
        <v>7150.69</v>
      </c>
      <c r="N209" s="19">
        <v>39473013.969999999</v>
      </c>
      <c r="O209" s="27"/>
      <c r="P209" s="21">
        <f>IF(F209="Franchisee Rate Adjustment","",VLOOKUP(G209,[1]FINAL!A:D,4,FALSE))</f>
        <v>375.92200000000003</v>
      </c>
      <c r="Q209" s="21">
        <f>IF(F209="Franchisee Rate Adjustment",SUMIF('[1]Fran Bank Payment'!A:A,G209,'[1]Fran Bank Payment'!G:G),VLOOKUP(G209,[1]FINAL!A:E,5,FALSE))</f>
        <v>2688101.6860000002</v>
      </c>
      <c r="R209" s="21">
        <f t="shared" si="3"/>
        <v>4.0000000000000001E-3</v>
      </c>
    </row>
    <row r="210" spans="1:18" ht="15" hidden="1" customHeight="1">
      <c r="A210" s="19" t="s">
        <v>220</v>
      </c>
      <c r="B210" s="19">
        <v>5520.1670000000004</v>
      </c>
      <c r="C210" s="20">
        <v>7150.69</v>
      </c>
      <c r="D210" s="19">
        <v>39473013.969999999</v>
      </c>
      <c r="E210" s="19" t="s">
        <v>19</v>
      </c>
      <c r="F210" s="19" t="s">
        <v>20</v>
      </c>
      <c r="G210" s="19" t="s">
        <v>232</v>
      </c>
      <c r="H210" s="20">
        <v>-162.398</v>
      </c>
      <c r="I210" s="20">
        <v>-114.453</v>
      </c>
      <c r="J210" s="20">
        <v>7150.69</v>
      </c>
      <c r="K210" s="20">
        <v>818417.92</v>
      </c>
      <c r="L210" s="20">
        <v>5405.7139999999999</v>
      </c>
      <c r="M210" s="19">
        <v>7150.69</v>
      </c>
      <c r="N210" s="19">
        <v>38654596.049999997</v>
      </c>
      <c r="O210" s="27"/>
      <c r="P210" s="21">
        <f>IF(F210="Franchisee Rate Adjustment","",VLOOKUP(G210,[1]FINAL!A:D,4,FALSE))</f>
        <v>114.45399999999999</v>
      </c>
      <c r="Q210" s="21">
        <f>IF(F210="Franchisee Rate Adjustment",SUMIF('[1]Fran Bank Payment'!A:A,G210,'[1]Fran Bank Payment'!G:G),VLOOKUP(G210,[1]FINAL!A:E,5,FALSE))</f>
        <v>818425.07299999997</v>
      </c>
      <c r="R210" s="21">
        <f t="shared" si="3"/>
        <v>-7.1529999999999996</v>
      </c>
    </row>
    <row r="211" spans="1:18" ht="15" hidden="1" customHeight="1">
      <c r="A211" s="19" t="s">
        <v>220</v>
      </c>
      <c r="B211" s="19">
        <v>5405.7139999999999</v>
      </c>
      <c r="C211" s="20">
        <v>7150.69</v>
      </c>
      <c r="D211" s="19">
        <v>38654596.049999997</v>
      </c>
      <c r="E211" s="19" t="s">
        <v>19</v>
      </c>
      <c r="F211" s="19" t="s">
        <v>20</v>
      </c>
      <c r="G211" s="19" t="s">
        <v>233</v>
      </c>
      <c r="H211" s="20">
        <v>-1220.7909999999999</v>
      </c>
      <c r="I211" s="20">
        <v>-1141.3320000000001</v>
      </c>
      <c r="J211" s="20">
        <v>7150.69</v>
      </c>
      <c r="K211" s="20">
        <v>8161311.3300000001</v>
      </c>
      <c r="L211" s="20">
        <v>4264.3819999999996</v>
      </c>
      <c r="M211" s="19">
        <v>7150.69</v>
      </c>
      <c r="N211" s="19">
        <v>30493284.719999999</v>
      </c>
      <c r="O211" s="27"/>
      <c r="P211" s="21">
        <f>IF(F211="Franchisee Rate Adjustment","",VLOOKUP(G211,[1]FINAL!A:D,4,FALSE))</f>
        <v>1141.3320000000001</v>
      </c>
      <c r="Q211" s="21">
        <f>IF(F211="Franchisee Rate Adjustment",SUMIF('[1]Fran Bank Payment'!A:A,G211,'[1]Fran Bank Payment'!G:G),VLOOKUP(G211,[1]FINAL!A:E,5,FALSE))</f>
        <v>8161311.3190000001</v>
      </c>
      <c r="R211" s="21">
        <f t="shared" si="3"/>
        <v>1.0999999999999999E-2</v>
      </c>
    </row>
    <row r="212" spans="1:18" ht="15" hidden="1" customHeight="1">
      <c r="A212" s="19" t="s">
        <v>220</v>
      </c>
      <c r="B212" s="19">
        <v>4264.3819999999996</v>
      </c>
      <c r="C212" s="20">
        <v>7150.69</v>
      </c>
      <c r="D212" s="19">
        <v>30493284.719999999</v>
      </c>
      <c r="E212" s="19" t="s">
        <v>19</v>
      </c>
      <c r="F212" s="19" t="s">
        <v>20</v>
      </c>
      <c r="G212" s="19" t="s">
        <v>234</v>
      </c>
      <c r="H212" s="20">
        <v>-653.096</v>
      </c>
      <c r="I212" s="20">
        <v>-610.59900000000005</v>
      </c>
      <c r="J212" s="20">
        <v>7150.69</v>
      </c>
      <c r="K212" s="20">
        <v>4366204.17</v>
      </c>
      <c r="L212" s="20">
        <v>3653.7829999999999</v>
      </c>
      <c r="M212" s="19">
        <v>7150.69</v>
      </c>
      <c r="N212" s="19">
        <v>26127080.550000001</v>
      </c>
      <c r="O212" s="27"/>
      <c r="P212" s="21">
        <f>IF(F212="Franchisee Rate Adjustment","",VLOOKUP(G212,[1]FINAL!A:D,4,FALSE))</f>
        <v>610.59900000000005</v>
      </c>
      <c r="Q212" s="21">
        <f>IF(F212="Franchisee Rate Adjustment",SUMIF('[1]Fran Bank Payment'!A:A,G212,'[1]Fran Bank Payment'!G:G),VLOOKUP(G212,[1]FINAL!A:E,5,FALSE))</f>
        <v>4366204.1629999997</v>
      </c>
      <c r="R212" s="21">
        <f t="shared" si="3"/>
        <v>7.0000000000000001E-3</v>
      </c>
    </row>
    <row r="213" spans="1:18" ht="15" hidden="1" customHeight="1">
      <c r="A213" s="19" t="s">
        <v>220</v>
      </c>
      <c r="B213" s="19">
        <v>3653.7829999999999</v>
      </c>
      <c r="C213" s="20">
        <v>7150.69</v>
      </c>
      <c r="D213" s="19">
        <v>26127080.550000001</v>
      </c>
      <c r="E213" s="19" t="s">
        <v>40</v>
      </c>
      <c r="F213" s="19" t="s">
        <v>43</v>
      </c>
      <c r="G213" s="19" t="s">
        <v>235</v>
      </c>
      <c r="H213" s="20">
        <v>5000</v>
      </c>
      <c r="I213" s="20">
        <v>4975</v>
      </c>
      <c r="J213" s="20">
        <v>7135.68</v>
      </c>
      <c r="K213" s="22">
        <v>35500008</v>
      </c>
      <c r="L213" s="20">
        <v>8628.7829999999994</v>
      </c>
      <c r="M213" s="19">
        <v>7142.04</v>
      </c>
      <c r="N213" s="19">
        <v>61627088.549999997</v>
      </c>
      <c r="O213" s="27"/>
      <c r="P213" s="21" t="str">
        <f>IF(F213="Franchisee Rate Adjustment","",VLOOKUP(G213,[1]FINAL!A:D,4,FALSE))</f>
        <v/>
      </c>
      <c r="Q213" s="21">
        <f>IF(F213="Franchisee Rate Adjustment",SUMIF('[1]Fran Bank Payment'!A:A,G213,'[1]Fran Bank Payment'!G:G),VLOOKUP(G213,[1]FINAL!A:E,5,FALSE))</f>
        <v>35500000</v>
      </c>
      <c r="R213" s="21">
        <f t="shared" si="3"/>
        <v>8</v>
      </c>
    </row>
    <row r="214" spans="1:18" ht="15" hidden="1" customHeight="1">
      <c r="A214" s="19" t="s">
        <v>220</v>
      </c>
      <c r="B214" s="19">
        <v>8628.7829999999994</v>
      </c>
      <c r="C214" s="20">
        <v>7142.04</v>
      </c>
      <c r="D214" s="19">
        <v>61627088.549999997</v>
      </c>
      <c r="E214" s="19" t="s">
        <v>19</v>
      </c>
      <c r="F214" s="19" t="s">
        <v>20</v>
      </c>
      <c r="G214" s="19" t="s">
        <v>236</v>
      </c>
      <c r="H214" s="20">
        <v>-1039.93</v>
      </c>
      <c r="I214" s="20">
        <v>-970.154</v>
      </c>
      <c r="J214" s="20">
        <v>7142.04</v>
      </c>
      <c r="K214" s="20">
        <v>6928878.6699999999</v>
      </c>
      <c r="L214" s="20">
        <v>7658.6289999999999</v>
      </c>
      <c r="M214" s="19">
        <v>7142.04</v>
      </c>
      <c r="N214" s="19">
        <v>54698209.880000003</v>
      </c>
      <c r="O214" s="27"/>
      <c r="P214" s="21">
        <f>IF(F214="Franchisee Rate Adjustment","",VLOOKUP(G214,[1]FINAL!A:D,4,FALSE))</f>
        <v>970.154</v>
      </c>
      <c r="Q214" s="21">
        <f>IF(F214="Franchisee Rate Adjustment",SUMIF('[1]Fran Bank Payment'!A:A,G214,'[1]Fran Bank Payment'!G:G),VLOOKUP(G214,[1]FINAL!A:E,5,FALSE))</f>
        <v>6928878.6739999996</v>
      </c>
      <c r="R214" s="21">
        <f t="shared" si="3"/>
        <v>-4.0000000000000001E-3</v>
      </c>
    </row>
    <row r="215" spans="1:18" ht="15" hidden="1" customHeight="1">
      <c r="A215" s="19" t="s">
        <v>220</v>
      </c>
      <c r="B215" s="19">
        <v>7658.6289999999999</v>
      </c>
      <c r="C215" s="20">
        <v>7142.04</v>
      </c>
      <c r="D215" s="19">
        <v>54698209.880000003</v>
      </c>
      <c r="E215" s="19" t="s">
        <v>19</v>
      </c>
      <c r="F215" s="19" t="s">
        <v>20</v>
      </c>
      <c r="G215" s="19" t="s">
        <v>237</v>
      </c>
      <c r="H215" s="20">
        <v>-686.17</v>
      </c>
      <c r="I215" s="20">
        <v>-638.00599999999997</v>
      </c>
      <c r="J215" s="20">
        <v>7142.04</v>
      </c>
      <c r="K215" s="20">
        <v>4556664.37</v>
      </c>
      <c r="L215" s="20">
        <v>7020.6229999999996</v>
      </c>
      <c r="M215" s="19">
        <v>7142.04</v>
      </c>
      <c r="N215" s="19">
        <v>50141545.509999998</v>
      </c>
      <c r="O215" s="27"/>
      <c r="P215" s="21">
        <f>IF(F215="Franchisee Rate Adjustment","",VLOOKUP(G215,[1]FINAL!A:D,4,FALSE))</f>
        <v>638.00599999999997</v>
      </c>
      <c r="Q215" s="21">
        <f>IF(F215="Franchisee Rate Adjustment",SUMIF('[1]Fran Bank Payment'!A:A,G215,'[1]Fran Bank Payment'!G:G),VLOOKUP(G215,[1]FINAL!A:E,5,FALSE))</f>
        <v>4556664.3720000004</v>
      </c>
      <c r="R215" s="21">
        <f t="shared" si="3"/>
        <v>-2E-3</v>
      </c>
    </row>
    <row r="216" spans="1:18" ht="15" hidden="1" customHeight="1">
      <c r="A216" s="19" t="s">
        <v>220</v>
      </c>
      <c r="B216" s="19">
        <v>7020.6229999999996</v>
      </c>
      <c r="C216" s="20">
        <v>7142.04</v>
      </c>
      <c r="D216" s="19">
        <v>50141545.509999998</v>
      </c>
      <c r="E216" s="19" t="s">
        <v>19</v>
      </c>
      <c r="F216" s="19" t="s">
        <v>20</v>
      </c>
      <c r="G216" s="19" t="s">
        <v>238</v>
      </c>
      <c r="H216" s="20">
        <v>-2190.828</v>
      </c>
      <c r="I216" s="20">
        <v>-2042.895</v>
      </c>
      <c r="J216" s="20">
        <v>7142.04</v>
      </c>
      <c r="K216" s="20">
        <v>14590437.800000001</v>
      </c>
      <c r="L216" s="20">
        <v>4977.7280000000001</v>
      </c>
      <c r="M216" s="19">
        <v>7142.04</v>
      </c>
      <c r="N216" s="19">
        <v>35551107.710000001</v>
      </c>
      <c r="O216" s="27"/>
      <c r="P216" s="21">
        <f>IF(F216="Franchisee Rate Adjustment","",VLOOKUP(G216,[1]FINAL!A:D,4,FALSE))</f>
        <v>2042.895</v>
      </c>
      <c r="Q216" s="21">
        <f>IF(F216="Franchisee Rate Adjustment",SUMIF('[1]Fran Bank Payment'!A:A,G216,'[1]Fran Bank Payment'!G:G),VLOOKUP(G216,[1]FINAL!A:E,5,FALSE))</f>
        <v>14590437.806</v>
      </c>
      <c r="R216" s="21">
        <f t="shared" si="3"/>
        <v>-6.0000000000000001E-3</v>
      </c>
    </row>
    <row r="217" spans="1:18" ht="15" hidden="1" customHeight="1">
      <c r="A217" s="19" t="s">
        <v>220</v>
      </c>
      <c r="B217" s="19">
        <v>4977.7280000000001</v>
      </c>
      <c r="C217" s="20">
        <v>7142.04</v>
      </c>
      <c r="D217" s="19">
        <v>35551107.710000001</v>
      </c>
      <c r="E217" s="19" t="s">
        <v>19</v>
      </c>
      <c r="F217" s="19" t="s">
        <v>20</v>
      </c>
      <c r="G217" s="19" t="s">
        <v>239</v>
      </c>
      <c r="H217" s="20">
        <v>-228.81399999999999</v>
      </c>
      <c r="I217" s="20">
        <v>-211.21700000000001</v>
      </c>
      <c r="J217" s="20">
        <v>7142.04</v>
      </c>
      <c r="K217" s="20">
        <v>1508520.26</v>
      </c>
      <c r="L217" s="20">
        <v>4766.5110000000004</v>
      </c>
      <c r="M217" s="19">
        <v>7142.03</v>
      </c>
      <c r="N217" s="19">
        <v>34042587.450000003</v>
      </c>
      <c r="O217" s="27"/>
      <c r="P217" s="21">
        <f>IF(F217="Franchisee Rate Adjustment","",VLOOKUP(G217,[1]FINAL!A:D,4,FALSE))</f>
        <v>211.21700000000001</v>
      </c>
      <c r="Q217" s="21">
        <f>IF(F217="Franchisee Rate Adjustment",SUMIF('[1]Fran Bank Payment'!A:A,G217,'[1]Fran Bank Payment'!G:G),VLOOKUP(G217,[1]FINAL!A:E,5,FALSE))</f>
        <v>1508520.263</v>
      </c>
      <c r="R217" s="21">
        <f t="shared" si="3"/>
        <v>-3.0000000000000001E-3</v>
      </c>
    </row>
    <row r="218" spans="1:18" ht="15" hidden="1" customHeight="1">
      <c r="A218" s="19" t="s">
        <v>220</v>
      </c>
      <c r="B218" s="19">
        <v>4766.5110000000004</v>
      </c>
      <c r="C218" s="20">
        <v>7142.03</v>
      </c>
      <c r="D218" s="19">
        <v>34042587.450000003</v>
      </c>
      <c r="E218" s="19" t="s">
        <v>19</v>
      </c>
      <c r="F218" s="19" t="s">
        <v>20</v>
      </c>
      <c r="G218" s="19" t="s">
        <v>240</v>
      </c>
      <c r="H218" s="20">
        <v>-132.24</v>
      </c>
      <c r="I218" s="20">
        <v>-123.736</v>
      </c>
      <c r="J218" s="20">
        <v>7142.03</v>
      </c>
      <c r="K218" s="20">
        <v>883726.23</v>
      </c>
      <c r="L218" s="20">
        <v>4642.7749999999996</v>
      </c>
      <c r="M218" s="19">
        <v>7142.03</v>
      </c>
      <c r="N218" s="19">
        <v>33158861.219999999</v>
      </c>
      <c r="O218" s="27"/>
      <c r="P218" s="21">
        <f>IF(F218="Franchisee Rate Adjustment","",VLOOKUP(G218,[1]FINAL!A:D,4,FALSE))</f>
        <v>123.736</v>
      </c>
      <c r="Q218" s="21">
        <f>IF(F218="Franchisee Rate Adjustment",SUMIF('[1]Fran Bank Payment'!A:A,G218,'[1]Fran Bank Payment'!G:G),VLOOKUP(G218,[1]FINAL!A:E,5,FALSE))</f>
        <v>883726.22400000005</v>
      </c>
      <c r="R218" s="21">
        <f t="shared" si="3"/>
        <v>6.0000000000000001E-3</v>
      </c>
    </row>
    <row r="219" spans="1:18" ht="15" hidden="1" customHeight="1">
      <c r="A219" s="19" t="s">
        <v>220</v>
      </c>
      <c r="B219" s="19">
        <v>4642.7749999999996</v>
      </c>
      <c r="C219" s="20">
        <v>7142.03</v>
      </c>
      <c r="D219" s="19">
        <v>33158861.219999999</v>
      </c>
      <c r="E219" s="19" t="s">
        <v>19</v>
      </c>
      <c r="F219" s="19" t="s">
        <v>20</v>
      </c>
      <c r="G219" s="19" t="s">
        <v>241</v>
      </c>
      <c r="H219" s="20">
        <v>-597.97900000000004</v>
      </c>
      <c r="I219" s="20">
        <v>-564.154</v>
      </c>
      <c r="J219" s="20">
        <v>7142.03</v>
      </c>
      <c r="K219" s="20">
        <v>4029204.79</v>
      </c>
      <c r="L219" s="20">
        <v>4078.6210000000001</v>
      </c>
      <c r="M219" s="19">
        <v>7142.04</v>
      </c>
      <c r="N219" s="19">
        <v>29129656.43</v>
      </c>
      <c r="O219" s="27"/>
      <c r="P219" s="21">
        <f>IF(F219="Franchisee Rate Adjustment","",VLOOKUP(G219,[1]FINAL!A:D,4,FALSE))</f>
        <v>564.154</v>
      </c>
      <c r="Q219" s="21">
        <f>IF(F219="Franchisee Rate Adjustment",SUMIF('[1]Fran Bank Payment'!A:A,G219,'[1]Fran Bank Payment'!G:G),VLOOKUP(G219,[1]FINAL!A:E,5,FALSE))</f>
        <v>4029204.7930000001</v>
      </c>
      <c r="R219" s="21">
        <f t="shared" si="3"/>
        <v>-3.0000000000000001E-3</v>
      </c>
    </row>
    <row r="220" spans="1:18" ht="15" hidden="1" customHeight="1">
      <c r="A220" s="19" t="s">
        <v>220</v>
      </c>
      <c r="B220" s="19">
        <v>4078.6210000000001</v>
      </c>
      <c r="C220" s="20">
        <v>7142.04</v>
      </c>
      <c r="D220" s="19">
        <v>29129656.43</v>
      </c>
      <c r="E220" s="19" t="s">
        <v>19</v>
      </c>
      <c r="F220" s="19" t="s">
        <v>20</v>
      </c>
      <c r="G220" s="19" t="s">
        <v>242</v>
      </c>
      <c r="H220" s="20">
        <v>-164.642</v>
      </c>
      <c r="I220" s="20">
        <v>-114.86</v>
      </c>
      <c r="J220" s="20">
        <v>7142.04</v>
      </c>
      <c r="K220" s="20">
        <v>820334.71</v>
      </c>
      <c r="L220" s="20">
        <v>3963.761</v>
      </c>
      <c r="M220" s="19">
        <v>7142.04</v>
      </c>
      <c r="N220" s="19">
        <v>28309321.719999999</v>
      </c>
      <c r="O220" s="27"/>
      <c r="P220" s="21">
        <f>IF(F220="Franchisee Rate Adjustment","",VLOOKUP(G220,[1]FINAL!A:D,4,FALSE))</f>
        <v>114.871</v>
      </c>
      <c r="Q220" s="21">
        <f>IF(F220="Franchisee Rate Adjustment",SUMIF('[1]Fran Bank Payment'!A:A,G220,'[1]Fran Bank Payment'!G:G),VLOOKUP(G220,[1]FINAL!A:E,5,FALSE))</f>
        <v>820413.277</v>
      </c>
      <c r="R220" s="21">
        <f t="shared" si="3"/>
        <v>-78.566999999999993</v>
      </c>
    </row>
    <row r="221" spans="1:18" ht="15" hidden="1" customHeight="1">
      <c r="A221" s="19" t="s">
        <v>220</v>
      </c>
      <c r="B221" s="19">
        <v>3963.761</v>
      </c>
      <c r="C221" s="20">
        <v>7142.04</v>
      </c>
      <c r="D221" s="19">
        <v>28309321.719999999</v>
      </c>
      <c r="E221" s="19" t="s">
        <v>19</v>
      </c>
      <c r="F221" s="19" t="s">
        <v>20</v>
      </c>
      <c r="G221" s="19" t="s">
        <v>243</v>
      </c>
      <c r="H221" s="20">
        <v>-27.85</v>
      </c>
      <c r="I221" s="20">
        <v>-25.622</v>
      </c>
      <c r="J221" s="20">
        <v>7142.04</v>
      </c>
      <c r="K221" s="20">
        <v>182993.35</v>
      </c>
      <c r="L221" s="20">
        <v>3938.1390000000001</v>
      </c>
      <c r="M221" s="19">
        <v>7142.04</v>
      </c>
      <c r="N221" s="19">
        <v>28126328.370000001</v>
      </c>
      <c r="O221" s="27"/>
      <c r="P221" s="21">
        <f>IF(F221="Franchisee Rate Adjustment","",VLOOKUP(G221,[1]FINAL!A:D,4,FALSE))</f>
        <v>25.622</v>
      </c>
      <c r="Q221" s="21">
        <f>IF(F221="Franchisee Rate Adjustment",SUMIF('[1]Fran Bank Payment'!A:A,G221,'[1]Fran Bank Payment'!G:G),VLOOKUP(G221,[1]FINAL!A:E,5,FALSE))</f>
        <v>182993.34899999999</v>
      </c>
      <c r="R221" s="21">
        <f t="shared" si="3"/>
        <v>1E-3</v>
      </c>
    </row>
    <row r="222" spans="1:18" ht="15" hidden="1" customHeight="1">
      <c r="A222" s="19" t="s">
        <v>220</v>
      </c>
      <c r="B222" s="19">
        <v>3938.1390000000001</v>
      </c>
      <c r="C222" s="20">
        <v>7142.04</v>
      </c>
      <c r="D222" s="19">
        <v>28126328.370000001</v>
      </c>
      <c r="E222" s="19" t="s">
        <v>19</v>
      </c>
      <c r="F222" s="19" t="s">
        <v>20</v>
      </c>
      <c r="G222" s="19" t="s">
        <v>244</v>
      </c>
      <c r="H222" s="20">
        <v>-40.299999999999997</v>
      </c>
      <c r="I222" s="20">
        <v>-37.076000000000001</v>
      </c>
      <c r="J222" s="20">
        <v>7142.04</v>
      </c>
      <c r="K222" s="20">
        <v>264798.28000000003</v>
      </c>
      <c r="L222" s="20">
        <v>3901.0630000000001</v>
      </c>
      <c r="M222" s="19">
        <v>7142.04</v>
      </c>
      <c r="N222" s="19">
        <v>27861530.09</v>
      </c>
      <c r="O222" s="27"/>
      <c r="P222" s="21">
        <f>IF(F222="Franchisee Rate Adjustment","",VLOOKUP(G222,[1]FINAL!A:D,4,FALSE))</f>
        <v>37.076000000000001</v>
      </c>
      <c r="Q222" s="21">
        <f>IF(F222="Franchisee Rate Adjustment",SUMIF('[1]Fran Bank Payment'!A:A,G222,'[1]Fran Bank Payment'!G:G),VLOOKUP(G222,[1]FINAL!A:E,5,FALSE))</f>
        <v>264798.27500000002</v>
      </c>
      <c r="R222" s="21">
        <f t="shared" si="3"/>
        <v>5.0000000000000001E-3</v>
      </c>
    </row>
    <row r="223" spans="1:18" ht="15" hidden="1" customHeight="1">
      <c r="A223" s="19" t="s">
        <v>220</v>
      </c>
      <c r="B223" s="19">
        <v>3901.0630000000001</v>
      </c>
      <c r="C223" s="20">
        <v>7142.04</v>
      </c>
      <c r="D223" s="19">
        <v>27861530.09</v>
      </c>
      <c r="E223" s="19" t="s">
        <v>19</v>
      </c>
      <c r="F223" s="19" t="s">
        <v>20</v>
      </c>
      <c r="G223" s="19" t="s">
        <v>245</v>
      </c>
      <c r="H223" s="20">
        <v>-127.304</v>
      </c>
      <c r="I223" s="20">
        <v>-88.316999999999993</v>
      </c>
      <c r="J223" s="20">
        <v>7142.04</v>
      </c>
      <c r="K223" s="20">
        <v>630763.55000000005</v>
      </c>
      <c r="L223" s="20">
        <v>3812.7460000000001</v>
      </c>
      <c r="M223" s="19">
        <v>7142.04</v>
      </c>
      <c r="N223" s="19">
        <v>27230766.539999999</v>
      </c>
      <c r="O223" s="27"/>
      <c r="P223" s="21">
        <f>IF(F223="Franchisee Rate Adjustment","",VLOOKUP(G223,[1]FINAL!A:D,4,FALSE))</f>
        <v>88.325999999999993</v>
      </c>
      <c r="Q223" s="21">
        <f>IF(F223="Franchisee Rate Adjustment",SUMIF('[1]Fran Bank Payment'!A:A,G223,'[1]Fran Bank Payment'!G:G),VLOOKUP(G223,[1]FINAL!A:E,5,FALSE))</f>
        <v>630827.82499999995</v>
      </c>
      <c r="R223" s="21">
        <f t="shared" si="3"/>
        <v>-64.275000000000006</v>
      </c>
    </row>
    <row r="224" spans="1:18" ht="15" hidden="1" customHeight="1">
      <c r="A224" s="19" t="s">
        <v>220</v>
      </c>
      <c r="B224" s="19">
        <v>3812.7460000000001</v>
      </c>
      <c r="C224" s="20">
        <v>7142.04</v>
      </c>
      <c r="D224" s="19">
        <v>27230766.539999999</v>
      </c>
      <c r="E224" s="19" t="s">
        <v>19</v>
      </c>
      <c r="F224" s="19" t="s">
        <v>20</v>
      </c>
      <c r="G224" s="19" t="s">
        <v>246</v>
      </c>
      <c r="H224" s="20">
        <v>-135.86199999999999</v>
      </c>
      <c r="I224" s="20">
        <v>-95.290999999999997</v>
      </c>
      <c r="J224" s="20">
        <v>7142.04</v>
      </c>
      <c r="K224" s="20">
        <v>680572.13</v>
      </c>
      <c r="L224" s="20">
        <v>3717.4549999999999</v>
      </c>
      <c r="M224" s="19">
        <v>7142.04</v>
      </c>
      <c r="N224" s="19">
        <v>26550194.41</v>
      </c>
      <c r="O224" s="27"/>
      <c r="P224" s="21">
        <f>IF(F224="Franchisee Rate Adjustment","",VLOOKUP(G224,[1]FINAL!A:D,4,FALSE))</f>
        <v>95.296000000000006</v>
      </c>
      <c r="Q224" s="21">
        <f>IF(F224="Franchisee Rate Adjustment",SUMIF('[1]Fran Bank Payment'!A:A,G224,'[1]Fran Bank Payment'!G:G),VLOOKUP(G224,[1]FINAL!A:E,5,FALSE))</f>
        <v>680607.84400000004</v>
      </c>
      <c r="R224" s="21">
        <f t="shared" si="3"/>
        <v>-35.713999999999999</v>
      </c>
    </row>
    <row r="225" spans="1:18" ht="15" hidden="1" customHeight="1">
      <c r="A225" s="19" t="s">
        <v>220</v>
      </c>
      <c r="B225" s="19">
        <v>3717.4549999999999</v>
      </c>
      <c r="C225" s="20">
        <v>7142.04</v>
      </c>
      <c r="D225" s="19">
        <v>26550194.41</v>
      </c>
      <c r="E225" s="19" t="s">
        <v>19</v>
      </c>
      <c r="F225" s="19" t="s">
        <v>20</v>
      </c>
      <c r="G225" s="19" t="s">
        <v>247</v>
      </c>
      <c r="H225" s="20">
        <v>-25.04</v>
      </c>
      <c r="I225" s="20">
        <v>-23.036999999999999</v>
      </c>
      <c r="J225" s="20">
        <v>7142.04</v>
      </c>
      <c r="K225" s="20">
        <v>164531.18</v>
      </c>
      <c r="L225" s="20">
        <v>3694.4180000000001</v>
      </c>
      <c r="M225" s="19">
        <v>7142.04</v>
      </c>
      <c r="N225" s="19">
        <v>26385663.23</v>
      </c>
      <c r="O225" s="27"/>
      <c r="P225" s="21">
        <f>IF(F225="Franchisee Rate Adjustment","",VLOOKUP(G225,[1]FINAL!A:D,4,FALSE))</f>
        <v>23.036999999999999</v>
      </c>
      <c r="Q225" s="21">
        <f>IF(F225="Franchisee Rate Adjustment",SUMIF('[1]Fran Bank Payment'!A:A,G225,'[1]Fran Bank Payment'!G:G),VLOOKUP(G225,[1]FINAL!A:E,5,FALSE))</f>
        <v>164531.17499999999</v>
      </c>
      <c r="R225" s="21">
        <f t="shared" si="3"/>
        <v>5.0000000000000001E-3</v>
      </c>
    </row>
    <row r="226" spans="1:18" ht="15" hidden="1" customHeight="1">
      <c r="A226" s="19" t="s">
        <v>220</v>
      </c>
      <c r="B226" s="19">
        <v>3694.4180000000001</v>
      </c>
      <c r="C226" s="20">
        <v>7142.04</v>
      </c>
      <c r="D226" s="19">
        <v>26385663.23</v>
      </c>
      <c r="E226" s="19" t="s">
        <v>19</v>
      </c>
      <c r="F226" s="19" t="s">
        <v>20</v>
      </c>
      <c r="G226" s="19" t="s">
        <v>248</v>
      </c>
      <c r="H226" s="20">
        <v>-3.51</v>
      </c>
      <c r="I226" s="20">
        <v>-2.6320000000000001</v>
      </c>
      <c r="J226" s="20">
        <v>7142.04</v>
      </c>
      <c r="K226" s="20">
        <v>18797.849999999999</v>
      </c>
      <c r="L226" s="20">
        <v>3691.7860000000001</v>
      </c>
      <c r="M226" s="19">
        <v>7142.04</v>
      </c>
      <c r="N226" s="19">
        <v>26366865.379999999</v>
      </c>
      <c r="O226" s="27"/>
      <c r="P226" s="21">
        <f>IF(F226="Franchisee Rate Adjustment","",VLOOKUP(G226,[1]FINAL!A:D,4,FALSE))</f>
        <v>2.6320000000000001</v>
      </c>
      <c r="Q226" s="21">
        <f>IF(F226="Franchisee Rate Adjustment",SUMIF('[1]Fran Bank Payment'!A:A,G226,'[1]Fran Bank Payment'!G:G),VLOOKUP(G226,[1]FINAL!A:E,5,FALSE))</f>
        <v>18797.848999999998</v>
      </c>
      <c r="R226" s="21">
        <f t="shared" si="3"/>
        <v>1E-3</v>
      </c>
    </row>
    <row r="227" spans="1:18" ht="15" hidden="1" customHeight="1">
      <c r="A227" s="19" t="s">
        <v>220</v>
      </c>
      <c r="B227" s="19">
        <v>3691.7860000000001</v>
      </c>
      <c r="C227" s="20">
        <v>7142.04</v>
      </c>
      <c r="D227" s="19">
        <v>26366865.379999999</v>
      </c>
      <c r="E227" s="19" t="s">
        <v>19</v>
      </c>
      <c r="F227" s="19" t="s">
        <v>20</v>
      </c>
      <c r="G227" s="19" t="s">
        <v>249</v>
      </c>
      <c r="H227" s="20">
        <v>-331.1</v>
      </c>
      <c r="I227" s="20">
        <v>-304.61200000000002</v>
      </c>
      <c r="J227" s="20">
        <v>7142.04</v>
      </c>
      <c r="K227" s="20">
        <v>2175551.09</v>
      </c>
      <c r="L227" s="20">
        <v>3387.174</v>
      </c>
      <c r="M227" s="19">
        <v>7142.03</v>
      </c>
      <c r="N227" s="19">
        <v>24191314.289999999</v>
      </c>
      <c r="O227" s="27"/>
      <c r="P227" s="21">
        <f>IF(F227="Franchisee Rate Adjustment","",VLOOKUP(G227,[1]FINAL!A:D,4,FALSE))</f>
        <v>304.61200000000002</v>
      </c>
      <c r="Q227" s="21">
        <f>IF(F227="Franchisee Rate Adjustment",SUMIF('[1]Fran Bank Payment'!A:A,G227,'[1]Fran Bank Payment'!G:G),VLOOKUP(G227,[1]FINAL!A:E,5,FALSE))</f>
        <v>2175551.088</v>
      </c>
      <c r="R227" s="21">
        <f t="shared" si="3"/>
        <v>2E-3</v>
      </c>
    </row>
    <row r="228" spans="1:18" ht="15" hidden="1" customHeight="1">
      <c r="A228" s="19" t="s">
        <v>220</v>
      </c>
      <c r="B228" s="19">
        <v>3387.174</v>
      </c>
      <c r="C228" s="20">
        <v>7142.03</v>
      </c>
      <c r="D228" s="19">
        <v>24191314.289999999</v>
      </c>
      <c r="E228" s="19" t="s">
        <v>19</v>
      </c>
      <c r="F228" s="19" t="s">
        <v>20</v>
      </c>
      <c r="G228" s="19" t="s">
        <v>250</v>
      </c>
      <c r="H228" s="20">
        <v>-5.8780000000000001</v>
      </c>
      <c r="I228" s="20">
        <v>-4.4089999999999998</v>
      </c>
      <c r="J228" s="20">
        <v>7142.03</v>
      </c>
      <c r="K228" s="20">
        <v>31489.21</v>
      </c>
      <c r="L228" s="20">
        <v>3382.7649999999999</v>
      </c>
      <c r="M228" s="19">
        <v>7142.03</v>
      </c>
      <c r="N228" s="19">
        <v>24159825.079999998</v>
      </c>
      <c r="O228" s="27"/>
      <c r="P228" s="21">
        <f>IF(F228="Franchisee Rate Adjustment","",VLOOKUP(G228,[1]FINAL!A:D,4,FALSE))</f>
        <v>4.4089999999999998</v>
      </c>
      <c r="Q228" s="21">
        <f>IF(F228="Franchisee Rate Adjustment",SUMIF('[1]Fran Bank Payment'!A:A,G228,'[1]Fran Bank Payment'!G:G),VLOOKUP(G228,[1]FINAL!A:E,5,FALSE))</f>
        <v>31489.21</v>
      </c>
      <c r="R228" s="21">
        <f t="shared" si="3"/>
        <v>0</v>
      </c>
    </row>
    <row r="229" spans="1:18" ht="15" hidden="1" customHeight="1">
      <c r="A229" s="19" t="s">
        <v>220</v>
      </c>
      <c r="B229" s="19">
        <v>3382.7649999999999</v>
      </c>
      <c r="C229" s="20">
        <v>7142.03</v>
      </c>
      <c r="D229" s="19">
        <v>24159825.079999998</v>
      </c>
      <c r="E229" s="19" t="s">
        <v>19</v>
      </c>
      <c r="F229" s="19" t="s">
        <v>20</v>
      </c>
      <c r="G229" s="19" t="s">
        <v>251</v>
      </c>
      <c r="H229" s="20">
        <v>-86.16</v>
      </c>
      <c r="I229" s="20">
        <v>-79.266000000000005</v>
      </c>
      <c r="J229" s="20">
        <v>7142.03</v>
      </c>
      <c r="K229" s="20">
        <v>566120.15</v>
      </c>
      <c r="L229" s="20">
        <v>3303.4989999999998</v>
      </c>
      <c r="M229" s="19">
        <v>7142.03</v>
      </c>
      <c r="N229" s="19">
        <v>23593704.93</v>
      </c>
      <c r="O229" s="27"/>
      <c r="P229" s="21">
        <f>IF(F229="Franchisee Rate Adjustment","",VLOOKUP(G229,[1]FINAL!A:D,4,FALSE))</f>
        <v>79.266000000000005</v>
      </c>
      <c r="Q229" s="21">
        <f>IF(F229="Franchisee Rate Adjustment",SUMIF('[1]Fran Bank Payment'!A:A,G229,'[1]Fran Bank Payment'!G:G),VLOOKUP(G229,[1]FINAL!A:E,5,FALSE))</f>
        <v>566120.15</v>
      </c>
      <c r="R229" s="21">
        <f t="shared" si="3"/>
        <v>0</v>
      </c>
    </row>
    <row r="230" spans="1:18" ht="15" hidden="1" customHeight="1">
      <c r="A230" s="19" t="s">
        <v>220</v>
      </c>
      <c r="B230" s="19">
        <v>3303.4989999999998</v>
      </c>
      <c r="C230" s="20">
        <v>7142.03</v>
      </c>
      <c r="D230" s="19">
        <v>23593704.93</v>
      </c>
      <c r="E230" s="19" t="s">
        <v>19</v>
      </c>
      <c r="F230" s="19" t="s">
        <v>20</v>
      </c>
      <c r="G230" s="19" t="s">
        <v>252</v>
      </c>
      <c r="H230" s="20">
        <v>-8.1059999999999999</v>
      </c>
      <c r="I230" s="20">
        <v>-6.08</v>
      </c>
      <c r="J230" s="20">
        <v>7142.03</v>
      </c>
      <c r="K230" s="20">
        <v>43423.54</v>
      </c>
      <c r="L230" s="20">
        <v>3297.4189999999999</v>
      </c>
      <c r="M230" s="19">
        <v>7142.03</v>
      </c>
      <c r="N230" s="19">
        <v>23550281.390000001</v>
      </c>
      <c r="O230" s="27"/>
      <c r="P230" s="21">
        <f>IF(F230="Franchisee Rate Adjustment","",VLOOKUP(G230,[1]FINAL!A:D,4,FALSE))</f>
        <v>6.08</v>
      </c>
      <c r="Q230" s="21">
        <f>IF(F230="Franchisee Rate Adjustment",SUMIF('[1]Fran Bank Payment'!A:A,G230,'[1]Fran Bank Payment'!G:G),VLOOKUP(G230,[1]FINAL!A:E,5,FALSE))</f>
        <v>43423.542000000001</v>
      </c>
      <c r="R230" s="21">
        <f t="shared" si="3"/>
        <v>-2E-3</v>
      </c>
    </row>
    <row r="231" spans="1:18" ht="15" hidden="1" customHeight="1">
      <c r="A231" s="19" t="s">
        <v>253</v>
      </c>
      <c r="B231" s="19">
        <v>3297.4189999999999</v>
      </c>
      <c r="C231" s="20">
        <v>7142.03</v>
      </c>
      <c r="D231" s="19">
        <v>23550281.390000001</v>
      </c>
      <c r="E231" s="19" t="s">
        <v>19</v>
      </c>
      <c r="F231" s="19" t="s">
        <v>20</v>
      </c>
      <c r="G231" s="19" t="s">
        <v>254</v>
      </c>
      <c r="H231" s="20">
        <v>-736.37099999999998</v>
      </c>
      <c r="I231" s="20">
        <v>-696.87199999999996</v>
      </c>
      <c r="J231" s="20">
        <v>7142.03</v>
      </c>
      <c r="K231" s="20">
        <v>4977080.7300000004</v>
      </c>
      <c r="L231" s="20">
        <v>2600.547</v>
      </c>
      <c r="M231" s="19">
        <v>7142.04</v>
      </c>
      <c r="N231" s="19">
        <v>18573200.66</v>
      </c>
      <c r="O231" s="27"/>
      <c r="P231" s="21">
        <f>IF(F231="Franchisee Rate Adjustment","",VLOOKUP(G231,[1]FINAL!A:D,4,FALSE))</f>
        <v>696.87199999999996</v>
      </c>
      <c r="Q231" s="21">
        <f>IF(F231="Franchisee Rate Adjustment",SUMIF('[1]Fran Bank Payment'!A:A,G231,'[1]Fran Bank Payment'!G:G),VLOOKUP(G231,[1]FINAL!A:E,5,FALSE))</f>
        <v>4977080.7300000004</v>
      </c>
      <c r="R231" s="21">
        <f t="shared" si="3"/>
        <v>0</v>
      </c>
    </row>
    <row r="232" spans="1:18" ht="15" hidden="1" customHeight="1">
      <c r="A232" s="19" t="s">
        <v>253</v>
      </c>
      <c r="B232" s="19">
        <v>2600.547</v>
      </c>
      <c r="C232" s="20">
        <v>7142.04</v>
      </c>
      <c r="D232" s="19">
        <v>18573200.66</v>
      </c>
      <c r="E232" s="19" t="s">
        <v>40</v>
      </c>
      <c r="F232" s="19" t="s">
        <v>43</v>
      </c>
      <c r="G232" s="19" t="s">
        <v>255</v>
      </c>
      <c r="H232" s="20">
        <v>5000</v>
      </c>
      <c r="I232" s="20">
        <v>4975</v>
      </c>
      <c r="J232" s="20">
        <v>7165.83</v>
      </c>
      <c r="K232" s="28">
        <v>35650004.25</v>
      </c>
      <c r="L232" s="20">
        <v>7575.5469999999996</v>
      </c>
      <c r="M232" s="19">
        <v>7157.66</v>
      </c>
      <c r="N232" s="19">
        <v>54223204.909999996</v>
      </c>
      <c r="O232" s="27" t="s">
        <v>256</v>
      </c>
      <c r="P232" s="21" t="str">
        <f>IF(F232="Franchisee Rate Adjustment","",VLOOKUP(G232,[1]FINAL!A:D,4,FALSE))</f>
        <v/>
      </c>
      <c r="Q232" s="21">
        <f>IF(F232="Franchisee Rate Adjustment",SUMIF('[1]Fran Bank Payment'!A:A,G232,'[1]Fran Bank Payment'!G:G),VLOOKUP(G232,[1]FINAL!A:E,5,FALSE))</f>
        <v>0</v>
      </c>
      <c r="R232" s="21">
        <f t="shared" si="3"/>
        <v>35650004.25</v>
      </c>
    </row>
    <row r="233" spans="1:18" ht="15" hidden="1" customHeight="1">
      <c r="A233" s="19" t="s">
        <v>253</v>
      </c>
      <c r="B233" s="19">
        <v>7575.5469999999996</v>
      </c>
      <c r="C233" s="20">
        <v>7157.66</v>
      </c>
      <c r="D233" s="19">
        <v>54223204.909999996</v>
      </c>
      <c r="E233" s="19" t="s">
        <v>19</v>
      </c>
      <c r="F233" s="19" t="s">
        <v>20</v>
      </c>
      <c r="G233" s="19" t="s">
        <v>257</v>
      </c>
      <c r="H233" s="20">
        <v>-1027.8989999999999</v>
      </c>
      <c r="I233" s="20">
        <v>-970.15300000000002</v>
      </c>
      <c r="J233" s="20">
        <v>7157.66</v>
      </c>
      <c r="K233" s="20">
        <v>6944025.3200000003</v>
      </c>
      <c r="L233" s="20">
        <v>6605.3940000000002</v>
      </c>
      <c r="M233" s="19">
        <v>7157.66</v>
      </c>
      <c r="N233" s="19">
        <v>47279179.590000004</v>
      </c>
      <c r="O233" s="27"/>
      <c r="P233" s="21">
        <f>IF(F233="Franchisee Rate Adjustment","",VLOOKUP(G233,[1]FINAL!A:D,4,FALSE))</f>
        <v>970.15300000000002</v>
      </c>
      <c r="Q233" s="21">
        <f>IF(F233="Franchisee Rate Adjustment",SUMIF('[1]Fran Bank Payment'!A:A,G233,'[1]Fran Bank Payment'!G:G),VLOOKUP(G233,[1]FINAL!A:E,5,FALSE))</f>
        <v>6944025.3219999997</v>
      </c>
      <c r="R233" s="21">
        <f t="shared" si="3"/>
        <v>-2E-3</v>
      </c>
    </row>
    <row r="234" spans="1:18" ht="15" hidden="1" customHeight="1">
      <c r="A234" s="19" t="s">
        <v>253</v>
      </c>
      <c r="B234" s="19">
        <v>6605.3940000000002</v>
      </c>
      <c r="C234" s="20">
        <v>7157.66</v>
      </c>
      <c r="D234" s="19">
        <v>47279179.590000004</v>
      </c>
      <c r="E234" s="19" t="s">
        <v>19</v>
      </c>
      <c r="F234" s="19" t="s">
        <v>20</v>
      </c>
      <c r="G234" s="19" t="s">
        <v>258</v>
      </c>
      <c r="H234" s="20">
        <v>-837.40899999999999</v>
      </c>
      <c r="I234" s="20">
        <v>-784.29700000000003</v>
      </c>
      <c r="J234" s="20">
        <v>7157.66</v>
      </c>
      <c r="K234" s="20">
        <v>5613731.2599999998</v>
      </c>
      <c r="L234" s="20">
        <v>5821.0969999999998</v>
      </c>
      <c r="M234" s="19">
        <v>7157.66</v>
      </c>
      <c r="N234" s="19">
        <v>41665448.329999998</v>
      </c>
      <c r="O234" s="27"/>
      <c r="P234" s="21">
        <f>IF(F234="Franchisee Rate Adjustment","",VLOOKUP(G234,[1]FINAL!A:D,4,FALSE))</f>
        <v>784.29700000000003</v>
      </c>
      <c r="Q234" s="21">
        <f>IF(F234="Franchisee Rate Adjustment",SUMIF('[1]Fran Bank Payment'!A:A,G234,'[1]Fran Bank Payment'!G:G),VLOOKUP(G234,[1]FINAL!A:E,5,FALSE))</f>
        <v>5613731.2649999997</v>
      </c>
      <c r="R234" s="21">
        <f t="shared" si="3"/>
        <v>-5.0000000000000001E-3</v>
      </c>
    </row>
    <row r="235" spans="1:18" ht="15" hidden="1" customHeight="1">
      <c r="A235" s="19" t="s">
        <v>253</v>
      </c>
      <c r="B235" s="19">
        <v>5821.0969999999998</v>
      </c>
      <c r="C235" s="20">
        <v>7157.66</v>
      </c>
      <c r="D235" s="19">
        <v>41665448.329999998</v>
      </c>
      <c r="E235" s="19" t="s">
        <v>19</v>
      </c>
      <c r="F235" s="19" t="s">
        <v>20</v>
      </c>
      <c r="G235" s="19" t="s">
        <v>259</v>
      </c>
      <c r="H235" s="20">
        <v>-468.40899999999999</v>
      </c>
      <c r="I235" s="20">
        <v>-439.76299999999998</v>
      </c>
      <c r="J235" s="20">
        <v>7157.66</v>
      </c>
      <c r="K235" s="20">
        <v>3147674.04</v>
      </c>
      <c r="L235" s="20">
        <v>5381.3339999999998</v>
      </c>
      <c r="M235" s="19">
        <v>7157.66</v>
      </c>
      <c r="N235" s="19">
        <v>38517774.289999999</v>
      </c>
      <c r="O235" s="27"/>
      <c r="P235" s="21">
        <f>IF(F235="Franchisee Rate Adjustment","",VLOOKUP(G235,[1]FINAL!A:D,4,FALSE))</f>
        <v>439.76299999999998</v>
      </c>
      <c r="Q235" s="21">
        <f>IF(F235="Franchisee Rate Adjustment",SUMIF('[1]Fran Bank Payment'!A:A,G235,'[1]Fran Bank Payment'!G:G),VLOOKUP(G235,[1]FINAL!A:E,5,FALSE))</f>
        <v>3147674.0350000001</v>
      </c>
      <c r="R235" s="21">
        <f t="shared" si="3"/>
        <v>5.0000000000000001E-3</v>
      </c>
    </row>
    <row r="236" spans="1:18" ht="15" hidden="1" customHeight="1">
      <c r="A236" s="19" t="s">
        <v>253</v>
      </c>
      <c r="B236" s="19">
        <v>5381.3339999999998</v>
      </c>
      <c r="C236" s="20">
        <v>7157.66</v>
      </c>
      <c r="D236" s="19">
        <v>38517774.289999999</v>
      </c>
      <c r="E236" s="19" t="s">
        <v>19</v>
      </c>
      <c r="F236" s="19" t="s">
        <v>20</v>
      </c>
      <c r="G236" s="19" t="s">
        <v>260</v>
      </c>
      <c r="H236" s="20">
        <v>-0.44</v>
      </c>
      <c r="I236" s="20">
        <v>-0.40500000000000003</v>
      </c>
      <c r="J236" s="20">
        <v>7157.66</v>
      </c>
      <c r="K236" s="20">
        <v>2898.85</v>
      </c>
      <c r="L236" s="20">
        <v>5380.9290000000001</v>
      </c>
      <c r="M236" s="19">
        <v>7157.66</v>
      </c>
      <c r="N236" s="19">
        <v>38514875.439999998</v>
      </c>
      <c r="O236" s="27"/>
      <c r="P236" s="21">
        <f>IF(F236="Franchisee Rate Adjustment","",VLOOKUP(G236,[1]FINAL!A:D,4,FALSE))</f>
        <v>0.40500000000000003</v>
      </c>
      <c r="Q236" s="21">
        <f>IF(F236="Franchisee Rate Adjustment",SUMIF('[1]Fran Bank Payment'!A:A,G236,'[1]Fran Bank Payment'!G:G),VLOOKUP(G236,[1]FINAL!A:E,5,FALSE))</f>
        <v>2898.8519999999999</v>
      </c>
      <c r="R236" s="21">
        <f t="shared" si="3"/>
        <v>-2E-3</v>
      </c>
    </row>
    <row r="237" spans="1:18" ht="15" hidden="1" customHeight="1">
      <c r="A237" s="19" t="s">
        <v>253</v>
      </c>
      <c r="B237" s="19">
        <v>5380.9290000000001</v>
      </c>
      <c r="C237" s="20">
        <v>7157.66</v>
      </c>
      <c r="D237" s="19">
        <v>38514875.439999998</v>
      </c>
      <c r="E237" s="19" t="s">
        <v>19</v>
      </c>
      <c r="F237" s="19" t="s">
        <v>20</v>
      </c>
      <c r="G237" s="19" t="s">
        <v>261</v>
      </c>
      <c r="H237" s="20">
        <v>-19.5</v>
      </c>
      <c r="I237" s="20">
        <v>-17.940000000000001</v>
      </c>
      <c r="J237" s="20">
        <v>7157.66</v>
      </c>
      <c r="K237" s="20">
        <v>128408.42</v>
      </c>
      <c r="L237" s="20">
        <v>5362.9889999999996</v>
      </c>
      <c r="M237" s="19">
        <v>7157.66</v>
      </c>
      <c r="N237" s="19">
        <v>38386467.020000003</v>
      </c>
      <c r="O237" s="27"/>
      <c r="P237" s="21">
        <f>IF(F237="Franchisee Rate Adjustment","",VLOOKUP(G237,[1]FINAL!A:D,4,FALSE))</f>
        <v>17.940000000000001</v>
      </c>
      <c r="Q237" s="21">
        <f>IF(F237="Franchisee Rate Adjustment",SUMIF('[1]Fran Bank Payment'!A:A,G237,'[1]Fran Bank Payment'!G:G),VLOOKUP(G237,[1]FINAL!A:E,5,FALSE))</f>
        <v>128408.42</v>
      </c>
      <c r="R237" s="21">
        <f t="shared" si="3"/>
        <v>0</v>
      </c>
    </row>
    <row r="238" spans="1:18" ht="15" hidden="1" customHeight="1">
      <c r="A238" s="19" t="s">
        <v>253</v>
      </c>
      <c r="B238" s="19">
        <v>5362.9889999999996</v>
      </c>
      <c r="C238" s="20">
        <v>7157.66</v>
      </c>
      <c r="D238" s="19">
        <v>38386467.020000003</v>
      </c>
      <c r="E238" s="19" t="s">
        <v>19</v>
      </c>
      <c r="F238" s="19" t="s">
        <v>20</v>
      </c>
      <c r="G238" s="19" t="s">
        <v>262</v>
      </c>
      <c r="H238" s="20">
        <v>-764.80399999999997</v>
      </c>
      <c r="I238" s="20">
        <v>-723.625</v>
      </c>
      <c r="J238" s="20">
        <v>7157.66</v>
      </c>
      <c r="K238" s="20">
        <v>5179461.72</v>
      </c>
      <c r="L238" s="20">
        <v>4639.3639999999996</v>
      </c>
      <c r="M238" s="19">
        <v>7157.66</v>
      </c>
      <c r="N238" s="19">
        <v>33207005.300000001</v>
      </c>
      <c r="O238" s="27"/>
      <c r="P238" s="21">
        <f>IF(F238="Franchisee Rate Adjustment","",VLOOKUP(G238,[1]FINAL!A:D,4,FALSE))</f>
        <v>723.625</v>
      </c>
      <c r="Q238" s="21">
        <f>IF(F238="Franchisee Rate Adjustment",SUMIF('[1]Fran Bank Payment'!A:A,G238,'[1]Fran Bank Payment'!G:G),VLOOKUP(G238,[1]FINAL!A:E,5,FALSE))</f>
        <v>5179461.7180000003</v>
      </c>
      <c r="R238" s="21">
        <f t="shared" si="3"/>
        <v>2E-3</v>
      </c>
    </row>
    <row r="239" spans="1:18" ht="15" hidden="1" customHeight="1">
      <c r="A239" s="19" t="s">
        <v>253</v>
      </c>
      <c r="B239" s="19">
        <v>4639.3639999999996</v>
      </c>
      <c r="C239" s="20">
        <v>7157.66</v>
      </c>
      <c r="D239" s="19">
        <v>33207005.300000001</v>
      </c>
      <c r="E239" s="19" t="s">
        <v>19</v>
      </c>
      <c r="F239" s="19" t="s">
        <v>20</v>
      </c>
      <c r="G239" s="19" t="s">
        <v>263</v>
      </c>
      <c r="H239" s="20">
        <v>-830.80899999999997</v>
      </c>
      <c r="I239" s="20">
        <v>-781.70799999999997</v>
      </c>
      <c r="J239" s="20">
        <v>7157.66</v>
      </c>
      <c r="K239" s="20">
        <v>5595200.0800000001</v>
      </c>
      <c r="L239" s="20">
        <v>3857.6559999999999</v>
      </c>
      <c r="M239" s="19">
        <v>7157.66</v>
      </c>
      <c r="N239" s="19">
        <v>27611805.219999999</v>
      </c>
      <c r="O239" s="27"/>
      <c r="P239" s="21">
        <f>IF(F239="Franchisee Rate Adjustment","",VLOOKUP(G239,[1]FINAL!A:D,4,FALSE))</f>
        <v>781.70799999999997</v>
      </c>
      <c r="Q239" s="21">
        <f>IF(F239="Franchisee Rate Adjustment",SUMIF('[1]Fran Bank Payment'!A:A,G239,'[1]Fran Bank Payment'!G:G),VLOOKUP(G239,[1]FINAL!A:E,5,FALSE))</f>
        <v>5595200.0829999996</v>
      </c>
      <c r="R239" s="21">
        <f t="shared" si="3"/>
        <v>-3.0000000000000001E-3</v>
      </c>
    </row>
    <row r="240" spans="1:18" ht="15" hidden="1" customHeight="1">
      <c r="A240" s="19" t="s">
        <v>253</v>
      </c>
      <c r="B240" s="19">
        <v>3857.6559999999999</v>
      </c>
      <c r="C240" s="20">
        <v>7157.66</v>
      </c>
      <c r="D240" s="19">
        <v>27611805.219999999</v>
      </c>
      <c r="E240" s="19" t="s">
        <v>19</v>
      </c>
      <c r="F240" s="19" t="s">
        <v>20</v>
      </c>
      <c r="G240" s="19" t="s">
        <v>264</v>
      </c>
      <c r="H240" s="20">
        <v>-558.11</v>
      </c>
      <c r="I240" s="20">
        <v>-530.74699999999996</v>
      </c>
      <c r="J240" s="20">
        <v>7157.66</v>
      </c>
      <c r="K240" s="20">
        <v>3798906.57</v>
      </c>
      <c r="L240" s="20">
        <v>3326.9090000000001</v>
      </c>
      <c r="M240" s="19">
        <v>7157.66</v>
      </c>
      <c r="N240" s="19">
        <v>23812898.649999999</v>
      </c>
      <c r="O240" s="27"/>
      <c r="P240" s="21">
        <f>IF(F240="Franchisee Rate Adjustment","",VLOOKUP(G240,[1]FINAL!A:D,4,FALSE))</f>
        <v>530.74699999999996</v>
      </c>
      <c r="Q240" s="21">
        <f>IF(F240="Franchisee Rate Adjustment",SUMIF('[1]Fran Bank Payment'!A:A,G240,'[1]Fran Bank Payment'!G:G),VLOOKUP(G240,[1]FINAL!A:E,5,FALSE))</f>
        <v>3798906.5720000002</v>
      </c>
      <c r="R240" s="21">
        <f t="shared" si="3"/>
        <v>-2E-3</v>
      </c>
    </row>
    <row r="241" spans="1:18" ht="15" hidden="1" customHeight="1">
      <c r="A241" s="19" t="s">
        <v>253</v>
      </c>
      <c r="B241" s="19">
        <v>3326.9090000000001</v>
      </c>
      <c r="C241" s="20">
        <v>7157.66</v>
      </c>
      <c r="D241" s="19">
        <v>23812898.649999999</v>
      </c>
      <c r="E241" s="19" t="s">
        <v>19</v>
      </c>
      <c r="F241" s="19" t="s">
        <v>20</v>
      </c>
      <c r="G241" s="19" t="s">
        <v>265</v>
      </c>
      <c r="H241" s="20">
        <v>-402.93</v>
      </c>
      <c r="I241" s="20">
        <v>-379.56299999999999</v>
      </c>
      <c r="J241" s="20">
        <v>7157.66</v>
      </c>
      <c r="K241" s="20">
        <v>2716782.91</v>
      </c>
      <c r="L241" s="20">
        <v>2947.346</v>
      </c>
      <c r="M241" s="19">
        <v>7157.67</v>
      </c>
      <c r="N241" s="19">
        <v>21096115.739999998</v>
      </c>
      <c r="O241" s="27"/>
      <c r="P241" s="21">
        <f>IF(F241="Franchisee Rate Adjustment","",VLOOKUP(G241,[1]FINAL!A:D,4,FALSE))</f>
        <v>379.56299999999999</v>
      </c>
      <c r="Q241" s="21">
        <f>IF(F241="Franchisee Rate Adjustment",SUMIF('[1]Fran Bank Payment'!A:A,G241,'[1]Fran Bank Payment'!G:G),VLOOKUP(G241,[1]FINAL!A:E,5,FALSE))</f>
        <v>2716782.9029999999</v>
      </c>
      <c r="R241" s="21">
        <f t="shared" si="3"/>
        <v>7.0000000000000001E-3</v>
      </c>
    </row>
    <row r="242" spans="1:18" ht="15" hidden="1" customHeight="1">
      <c r="A242" s="19" t="s">
        <v>253</v>
      </c>
      <c r="B242" s="19">
        <v>2947.346</v>
      </c>
      <c r="C242" s="20">
        <v>7157.67</v>
      </c>
      <c r="D242" s="19">
        <v>21096115.739999998</v>
      </c>
      <c r="E242" s="19" t="s">
        <v>19</v>
      </c>
      <c r="F242" s="19" t="s">
        <v>20</v>
      </c>
      <c r="G242" s="19" t="s">
        <v>266</v>
      </c>
      <c r="H242" s="20">
        <v>-595.68499999999995</v>
      </c>
      <c r="I242" s="20">
        <v>-561.17100000000005</v>
      </c>
      <c r="J242" s="20">
        <v>7157.67</v>
      </c>
      <c r="K242" s="20">
        <v>4016676.83</v>
      </c>
      <c r="L242" s="20">
        <v>2386.1750000000002</v>
      </c>
      <c r="M242" s="19">
        <v>7157.66</v>
      </c>
      <c r="N242" s="19">
        <v>17079438.91</v>
      </c>
      <c r="O242" s="27"/>
      <c r="P242" s="21">
        <f>IF(F242="Franchisee Rate Adjustment","",VLOOKUP(G242,[1]FINAL!A:D,4,FALSE))</f>
        <v>561.17100000000005</v>
      </c>
      <c r="Q242" s="21">
        <f>IF(F242="Franchisee Rate Adjustment",SUMIF('[1]Fran Bank Payment'!A:A,G242,'[1]Fran Bank Payment'!G:G),VLOOKUP(G242,[1]FINAL!A:E,5,FALSE))</f>
        <v>4016676.8319999999</v>
      </c>
      <c r="R242" s="21">
        <f t="shared" si="3"/>
        <v>-2E-3</v>
      </c>
    </row>
    <row r="243" spans="1:18" ht="15" hidden="1" customHeight="1">
      <c r="A243" s="19" t="s">
        <v>253</v>
      </c>
      <c r="B243" s="19">
        <v>2386.1750000000002</v>
      </c>
      <c r="C243" s="20">
        <v>7157.66</v>
      </c>
      <c r="D243" s="19">
        <v>17079438.91</v>
      </c>
      <c r="E243" s="19" t="s">
        <v>19</v>
      </c>
      <c r="F243" s="19" t="s">
        <v>20</v>
      </c>
      <c r="G243" s="19" t="s">
        <v>267</v>
      </c>
      <c r="H243" s="20">
        <v>-496.78</v>
      </c>
      <c r="I243" s="20">
        <v>-475.52300000000002</v>
      </c>
      <c r="J243" s="20">
        <v>7157.66</v>
      </c>
      <c r="K243" s="20">
        <v>3403631.96</v>
      </c>
      <c r="L243" s="20">
        <v>1910.652</v>
      </c>
      <c r="M243" s="19">
        <v>7157.67</v>
      </c>
      <c r="N243" s="19">
        <v>13675806.949999999</v>
      </c>
      <c r="O243" s="27"/>
      <c r="P243" s="21">
        <f>IF(F243="Franchisee Rate Adjustment","",VLOOKUP(G243,[1]FINAL!A:D,4,FALSE))</f>
        <v>475.52300000000002</v>
      </c>
      <c r="Q243" s="21">
        <f>IF(F243="Franchisee Rate Adjustment",SUMIF('[1]Fran Bank Payment'!A:A,G243,'[1]Fran Bank Payment'!G:G),VLOOKUP(G243,[1]FINAL!A:E,5,FALSE))</f>
        <v>3403631.9559999998</v>
      </c>
      <c r="R243" s="21">
        <f t="shared" si="3"/>
        <v>4.0000000000000001E-3</v>
      </c>
    </row>
    <row r="244" spans="1:18" ht="15" hidden="1" customHeight="1">
      <c r="A244" s="19" t="s">
        <v>253</v>
      </c>
      <c r="B244" s="19">
        <v>1910.652</v>
      </c>
      <c r="C244" s="20">
        <v>7157.67</v>
      </c>
      <c r="D244" s="19">
        <v>13675806.949999999</v>
      </c>
      <c r="E244" s="19" t="s">
        <v>19</v>
      </c>
      <c r="F244" s="19" t="s">
        <v>20</v>
      </c>
      <c r="G244" s="19" t="s">
        <v>268</v>
      </c>
      <c r="H244" s="20">
        <v>-249.32</v>
      </c>
      <c r="I244" s="20">
        <v>-243.93</v>
      </c>
      <c r="J244" s="20">
        <v>7157.67</v>
      </c>
      <c r="K244" s="20">
        <v>1745970.45</v>
      </c>
      <c r="L244" s="20">
        <v>1666.722</v>
      </c>
      <c r="M244" s="19">
        <v>7157.66</v>
      </c>
      <c r="N244" s="19">
        <v>11929836.5</v>
      </c>
      <c r="O244" s="27"/>
      <c r="P244" s="21">
        <f>IF(F244="Franchisee Rate Adjustment","",VLOOKUP(G244,[1]FINAL!A:D,4,FALSE))</f>
        <v>243.93</v>
      </c>
      <c r="Q244" s="21">
        <f>IF(F244="Franchisee Rate Adjustment",SUMIF('[1]Fran Bank Payment'!A:A,G244,'[1]Fran Bank Payment'!G:G),VLOOKUP(G244,[1]FINAL!A:E,5,FALSE))</f>
        <v>1745970.443</v>
      </c>
      <c r="R244" s="21">
        <f t="shared" si="3"/>
        <v>7.0000000000000001E-3</v>
      </c>
    </row>
    <row r="245" spans="1:18" ht="15" hidden="1" customHeight="1">
      <c r="A245" s="19" t="s">
        <v>253</v>
      </c>
      <c r="B245" s="19">
        <v>1666.722</v>
      </c>
      <c r="C245" s="20">
        <v>7157.66</v>
      </c>
      <c r="D245" s="19">
        <v>11929836.5</v>
      </c>
      <c r="E245" s="19" t="s">
        <v>19</v>
      </c>
      <c r="F245" s="19" t="s">
        <v>20</v>
      </c>
      <c r="G245" s="19" t="s">
        <v>269</v>
      </c>
      <c r="H245" s="20">
        <v>-373.84</v>
      </c>
      <c r="I245" s="20">
        <v>-367.87900000000002</v>
      </c>
      <c r="J245" s="20">
        <v>7157.66</v>
      </c>
      <c r="K245" s="20">
        <v>2633152.7999999998</v>
      </c>
      <c r="L245" s="20">
        <v>1298.8430000000001</v>
      </c>
      <c r="M245" s="19">
        <v>7157.67</v>
      </c>
      <c r="N245" s="19">
        <v>9296683.6999999993</v>
      </c>
      <c r="O245" s="27"/>
      <c r="P245" s="21">
        <f>IF(F245="Franchisee Rate Adjustment","",VLOOKUP(G245,[1]FINAL!A:D,4,FALSE))</f>
        <v>367.87900000000002</v>
      </c>
      <c r="Q245" s="21">
        <f>IF(F245="Franchisee Rate Adjustment",SUMIF('[1]Fran Bank Payment'!A:A,G245,'[1]Fran Bank Payment'!G:G),VLOOKUP(G245,[1]FINAL!A:E,5,FALSE))</f>
        <v>2633152.8029999998</v>
      </c>
      <c r="R245" s="21">
        <f t="shared" si="3"/>
        <v>-3.0000000000000001E-3</v>
      </c>
    </row>
    <row r="246" spans="1:18" ht="15" hidden="1" customHeight="1">
      <c r="A246" s="19" t="s">
        <v>253</v>
      </c>
      <c r="B246" s="19">
        <v>1298.8430000000001</v>
      </c>
      <c r="C246" s="20">
        <v>7157.67</v>
      </c>
      <c r="D246" s="19">
        <v>9296683.6999999993</v>
      </c>
      <c r="E246" s="19" t="s">
        <v>19</v>
      </c>
      <c r="F246" s="19" t="s">
        <v>20</v>
      </c>
      <c r="G246" s="19" t="s">
        <v>270</v>
      </c>
      <c r="H246" s="20">
        <v>-40.270000000000003</v>
      </c>
      <c r="I246" s="20">
        <v>-37.048000000000002</v>
      </c>
      <c r="J246" s="20">
        <v>7157.67</v>
      </c>
      <c r="K246" s="20">
        <v>265177.36</v>
      </c>
      <c r="L246" s="20">
        <v>1261.7950000000001</v>
      </c>
      <c r="M246" s="19">
        <v>7157.67</v>
      </c>
      <c r="N246" s="19">
        <v>9031506.3399999999</v>
      </c>
      <c r="O246" s="27"/>
      <c r="P246" s="21">
        <f>IF(F246="Franchisee Rate Adjustment","",VLOOKUP(G246,[1]FINAL!A:D,4,FALSE))</f>
        <v>37.048000000000002</v>
      </c>
      <c r="Q246" s="21">
        <f>IF(F246="Franchisee Rate Adjustment",SUMIF('[1]Fran Bank Payment'!A:A,G246,'[1]Fran Bank Payment'!G:G),VLOOKUP(G246,[1]FINAL!A:E,5,FALSE))</f>
        <v>265177.35800000001</v>
      </c>
      <c r="R246" s="21">
        <f t="shared" si="3"/>
        <v>2E-3</v>
      </c>
    </row>
    <row r="247" spans="1:18" ht="15" hidden="1" customHeight="1">
      <c r="A247" s="19" t="s">
        <v>253</v>
      </c>
      <c r="B247" s="19">
        <v>1261.7950000000001</v>
      </c>
      <c r="C247" s="20">
        <v>7157.67</v>
      </c>
      <c r="D247" s="19">
        <v>9031506.3399999999</v>
      </c>
      <c r="E247" s="19" t="s">
        <v>19</v>
      </c>
      <c r="F247" s="19" t="s">
        <v>20</v>
      </c>
      <c r="G247" s="19" t="s">
        <v>271</v>
      </c>
      <c r="H247" s="20">
        <v>-1.9</v>
      </c>
      <c r="I247" s="20">
        <v>-1.748</v>
      </c>
      <c r="J247" s="20">
        <v>7157.67</v>
      </c>
      <c r="K247" s="20">
        <v>12511.61</v>
      </c>
      <c r="L247" s="20">
        <v>1260.047</v>
      </c>
      <c r="M247" s="19">
        <v>7157.67</v>
      </c>
      <c r="N247" s="19">
        <v>9018994.7300000004</v>
      </c>
      <c r="O247" s="27"/>
      <c r="P247" s="21">
        <f>IF(F247="Franchisee Rate Adjustment","",VLOOKUP(G247,[1]FINAL!A:D,4,FALSE))</f>
        <v>1.748</v>
      </c>
      <c r="Q247" s="21">
        <f>IF(F247="Franchisee Rate Adjustment",SUMIF('[1]Fran Bank Payment'!A:A,G247,'[1]Fran Bank Payment'!G:G),VLOOKUP(G247,[1]FINAL!A:E,5,FALSE))</f>
        <v>12511.607</v>
      </c>
      <c r="R247" s="21">
        <f t="shared" si="3"/>
        <v>3.0000000000000001E-3</v>
      </c>
    </row>
    <row r="248" spans="1:18" ht="15" hidden="1" customHeight="1">
      <c r="A248" s="19" t="s">
        <v>253</v>
      </c>
      <c r="B248" s="19">
        <v>1260.047</v>
      </c>
      <c r="C248" s="20">
        <v>7157.67</v>
      </c>
      <c r="D248" s="19">
        <v>9018994.7300000004</v>
      </c>
      <c r="E248" s="19" t="s">
        <v>19</v>
      </c>
      <c r="F248" s="19" t="s">
        <v>20</v>
      </c>
      <c r="G248" s="19" t="s">
        <v>272</v>
      </c>
      <c r="H248" s="20">
        <v>-71.72</v>
      </c>
      <c r="I248" s="20">
        <v>-65.983000000000004</v>
      </c>
      <c r="J248" s="20">
        <v>7157.67</v>
      </c>
      <c r="K248" s="20">
        <v>472284.54</v>
      </c>
      <c r="L248" s="20">
        <v>1194.0640000000001</v>
      </c>
      <c r="M248" s="19">
        <v>7157.67</v>
      </c>
      <c r="N248" s="19">
        <v>8546710.1899999995</v>
      </c>
      <c r="O248" s="27"/>
      <c r="P248" s="21">
        <f>IF(F248="Franchisee Rate Adjustment","",VLOOKUP(G248,[1]FINAL!A:D,4,FALSE))</f>
        <v>65.983000000000004</v>
      </c>
      <c r="Q248" s="21">
        <f>IF(F248="Franchisee Rate Adjustment",SUMIF('[1]Fran Bank Payment'!A:A,G248,'[1]Fran Bank Payment'!G:G),VLOOKUP(G248,[1]FINAL!A:E,5,FALSE))</f>
        <v>472284.54</v>
      </c>
      <c r="R248" s="21">
        <f t="shared" si="3"/>
        <v>0</v>
      </c>
    </row>
    <row r="249" spans="1:18" ht="15" hidden="1" customHeight="1">
      <c r="A249" s="19" t="s">
        <v>253</v>
      </c>
      <c r="B249" s="19">
        <v>1194.0640000000001</v>
      </c>
      <c r="C249" s="20">
        <v>7157.67</v>
      </c>
      <c r="D249" s="19">
        <v>8546710.1899999995</v>
      </c>
      <c r="E249" s="19" t="s">
        <v>40</v>
      </c>
      <c r="F249" s="19" t="s">
        <v>41</v>
      </c>
      <c r="G249" s="19" t="s">
        <v>273</v>
      </c>
      <c r="H249" s="20">
        <v>1295.1600000000001</v>
      </c>
      <c r="I249" s="20">
        <v>1191.5450000000001</v>
      </c>
      <c r="J249" s="20">
        <v>7097.1</v>
      </c>
      <c r="K249" s="20">
        <v>8456514.0199999996</v>
      </c>
      <c r="L249" s="20">
        <v>2385.6089999999999</v>
      </c>
      <c r="M249" s="19">
        <v>7127.41</v>
      </c>
      <c r="N249" s="19">
        <v>17003224.210000001</v>
      </c>
      <c r="O249" s="27"/>
      <c r="P249" s="21">
        <f>IF(F249="Franchisee Rate Adjustment","",VLOOKUP(G249,[1]FINAL!A:D,4,FALSE))</f>
        <v>1191.5450000000001</v>
      </c>
      <c r="Q249" s="21">
        <f>IF(F249="Franchisee Rate Adjustment",SUMIF('[1]Fran Bank Payment'!A:A,G249,'[1]Fran Bank Payment'!G:G),VLOOKUP(G249,[1]FINAL!A:E,5,FALSE))</f>
        <v>8456514.0199999996</v>
      </c>
      <c r="R249" s="21">
        <f t="shared" si="3"/>
        <v>0</v>
      </c>
    </row>
    <row r="250" spans="1:18" ht="15" hidden="1" customHeight="1">
      <c r="A250" s="19" t="s">
        <v>253</v>
      </c>
      <c r="B250" s="19">
        <v>2385.6089999999999</v>
      </c>
      <c r="C250" s="20">
        <v>7127.41</v>
      </c>
      <c r="D250" s="19">
        <v>17003224.210000001</v>
      </c>
      <c r="E250" s="19" t="s">
        <v>19</v>
      </c>
      <c r="F250" s="19" t="s">
        <v>20</v>
      </c>
      <c r="G250" s="19" t="s">
        <v>274</v>
      </c>
      <c r="H250" s="20">
        <v>-2.87</v>
      </c>
      <c r="I250" s="20">
        <v>-2.64</v>
      </c>
      <c r="J250" s="20">
        <v>7127.41</v>
      </c>
      <c r="K250" s="20">
        <v>18816.36</v>
      </c>
      <c r="L250" s="20">
        <v>2382.9690000000001</v>
      </c>
      <c r="M250" s="19">
        <v>7127.41</v>
      </c>
      <c r="N250" s="19">
        <v>16984407.850000001</v>
      </c>
      <c r="O250" s="27"/>
      <c r="P250" s="21">
        <f>IF(F250="Franchisee Rate Adjustment","",VLOOKUP(G250,[1]FINAL!A:D,4,FALSE))</f>
        <v>2.64</v>
      </c>
      <c r="Q250" s="21">
        <f>IF(F250="Franchisee Rate Adjustment",SUMIF('[1]Fran Bank Payment'!A:A,G250,'[1]Fran Bank Payment'!G:G),VLOOKUP(G250,[1]FINAL!A:E,5,FALSE))</f>
        <v>18816.362000000001</v>
      </c>
      <c r="R250" s="21">
        <f t="shared" si="3"/>
        <v>-2E-3</v>
      </c>
    </row>
    <row r="251" spans="1:18" ht="15" hidden="1" customHeight="1">
      <c r="A251" s="19" t="s">
        <v>253</v>
      </c>
      <c r="B251" s="19">
        <v>2382.9690000000001</v>
      </c>
      <c r="C251" s="20">
        <v>7127.41</v>
      </c>
      <c r="D251" s="19">
        <v>16984407.850000001</v>
      </c>
      <c r="E251" s="19" t="s">
        <v>40</v>
      </c>
      <c r="F251" s="19" t="s">
        <v>41</v>
      </c>
      <c r="G251" s="19" t="s">
        <v>275</v>
      </c>
      <c r="H251" s="20">
        <v>16194.58</v>
      </c>
      <c r="I251" s="20">
        <v>16113.66</v>
      </c>
      <c r="J251" s="20">
        <v>7150</v>
      </c>
      <c r="K251" s="20">
        <v>115212669</v>
      </c>
      <c r="L251" s="20">
        <v>18496.629000000001</v>
      </c>
      <c r="M251" s="19">
        <v>7147.09</v>
      </c>
      <c r="N251" s="19">
        <v>132197076.84999999</v>
      </c>
      <c r="O251" s="27"/>
      <c r="P251" s="21">
        <f>IF(F251="Franchisee Rate Adjustment","",VLOOKUP(G251,[1]FINAL!A:D,4,FALSE))</f>
        <v>16113.66</v>
      </c>
      <c r="Q251" s="21">
        <f>IF(F251="Franchisee Rate Adjustment",SUMIF('[1]Fran Bank Payment'!A:A,G251,'[1]Fran Bank Payment'!G:G),VLOOKUP(G251,[1]FINAL!A:E,5,FALSE))</f>
        <v>115212669</v>
      </c>
      <c r="R251" s="21">
        <f t="shared" si="3"/>
        <v>0</v>
      </c>
    </row>
    <row r="252" spans="1:18" ht="15" hidden="1" customHeight="1">
      <c r="A252" s="19" t="s">
        <v>253</v>
      </c>
      <c r="B252" s="19">
        <v>18496.629000000001</v>
      </c>
      <c r="C252" s="20">
        <v>7147.09</v>
      </c>
      <c r="D252" s="19">
        <v>132197076.84999999</v>
      </c>
      <c r="E252" s="19" t="s">
        <v>40</v>
      </c>
      <c r="F252" s="19" t="s">
        <v>41</v>
      </c>
      <c r="G252" s="19" t="s">
        <v>276</v>
      </c>
      <c r="H252" s="20">
        <v>3.552</v>
      </c>
      <c r="I252" s="20">
        <v>2.0720000000000001</v>
      </c>
      <c r="J252" s="20">
        <v>7150</v>
      </c>
      <c r="K252" s="20">
        <v>14814.8</v>
      </c>
      <c r="L252" s="20">
        <v>18498.701000000001</v>
      </c>
      <c r="M252" s="19">
        <v>7147.09</v>
      </c>
      <c r="N252" s="19">
        <v>132211891.65000001</v>
      </c>
      <c r="O252" s="27"/>
      <c r="P252" s="21">
        <f>IF(F252="Franchisee Rate Adjustment","",VLOOKUP(G252,[1]FINAL!A:D,4,FALSE))</f>
        <v>2.0720000000000001</v>
      </c>
      <c r="Q252" s="21">
        <f>IF(F252="Franchisee Rate Adjustment",SUMIF('[1]Fran Bank Payment'!A:A,G252,'[1]Fran Bank Payment'!G:G),VLOOKUP(G252,[1]FINAL!A:E,5,FALSE))</f>
        <v>14814.8</v>
      </c>
      <c r="R252" s="21">
        <f t="shared" si="3"/>
        <v>0</v>
      </c>
    </row>
    <row r="253" spans="1:18" ht="15" hidden="1" customHeight="1">
      <c r="A253" s="19" t="s">
        <v>277</v>
      </c>
      <c r="B253" s="19">
        <v>18498.701000000001</v>
      </c>
      <c r="C253" s="20">
        <v>7147.09</v>
      </c>
      <c r="D253" s="19">
        <v>132211891.65000001</v>
      </c>
      <c r="E253" s="19" t="s">
        <v>19</v>
      </c>
      <c r="F253" s="19" t="s">
        <v>20</v>
      </c>
      <c r="G253" s="19" t="s">
        <v>278</v>
      </c>
      <c r="H253" s="20">
        <v>-2.3199999999999998</v>
      </c>
      <c r="I253" s="20">
        <v>-2.133</v>
      </c>
      <c r="J253" s="20">
        <v>7147.09</v>
      </c>
      <c r="K253" s="20">
        <v>15244.74</v>
      </c>
      <c r="L253" s="20">
        <v>18496.567999999999</v>
      </c>
      <c r="M253" s="19">
        <v>7147.09</v>
      </c>
      <c r="N253" s="19">
        <v>132196646.91</v>
      </c>
      <c r="O253" s="27"/>
      <c r="P253" s="21">
        <f>IF(F253="Franchisee Rate Adjustment","",VLOOKUP(G253,[1]FINAL!A:D,4,FALSE))</f>
        <v>2.133</v>
      </c>
      <c r="Q253" s="21">
        <f>IF(F253="Franchisee Rate Adjustment",SUMIF('[1]Fran Bank Payment'!A:A,G253,'[1]Fran Bank Payment'!G:G),VLOOKUP(G253,[1]FINAL!A:E,5,FALSE))</f>
        <v>15244.743</v>
      </c>
      <c r="R253" s="21">
        <f t="shared" si="3"/>
        <v>-3.0000000000000001E-3</v>
      </c>
    </row>
    <row r="254" spans="1:18" ht="15" hidden="1" customHeight="1">
      <c r="A254" s="19" t="s">
        <v>277</v>
      </c>
      <c r="B254" s="19">
        <v>18496.567999999999</v>
      </c>
      <c r="C254" s="20">
        <v>7147.09</v>
      </c>
      <c r="D254" s="19">
        <v>132196646.91</v>
      </c>
      <c r="E254" s="19" t="s">
        <v>40</v>
      </c>
      <c r="F254" s="19" t="s">
        <v>41</v>
      </c>
      <c r="G254" s="19" t="s">
        <v>279</v>
      </c>
      <c r="H254" s="20">
        <v>5.4320000000000004</v>
      </c>
      <c r="I254" s="20">
        <v>5.016</v>
      </c>
      <c r="J254" s="20">
        <v>7210</v>
      </c>
      <c r="K254" s="20">
        <v>36165.360000000001</v>
      </c>
      <c r="L254" s="20">
        <v>18501.583999999999</v>
      </c>
      <c r="M254" s="19">
        <v>7147.11</v>
      </c>
      <c r="N254" s="19">
        <v>132232812.27</v>
      </c>
      <c r="O254" s="27"/>
      <c r="P254" s="21">
        <f>IF(F254="Franchisee Rate Adjustment","",VLOOKUP(G254,[1]FINAL!A:D,4,FALSE))</f>
        <v>5.016</v>
      </c>
      <c r="Q254" s="21">
        <f>IF(F254="Franchisee Rate Adjustment",SUMIF('[1]Fran Bank Payment'!A:A,G254,'[1]Fran Bank Payment'!G:G),VLOOKUP(G254,[1]FINAL!A:E,5,FALSE))</f>
        <v>36165.360000000001</v>
      </c>
      <c r="R254" s="21">
        <f t="shared" si="3"/>
        <v>0</v>
      </c>
    </row>
    <row r="255" spans="1:18" ht="15" hidden="1" customHeight="1">
      <c r="A255" s="19" t="s">
        <v>277</v>
      </c>
      <c r="B255" s="19">
        <v>18501.583999999999</v>
      </c>
      <c r="C255" s="20">
        <v>7147.11</v>
      </c>
      <c r="D255" s="19">
        <v>132232812.27</v>
      </c>
      <c r="E255" s="19" t="s">
        <v>40</v>
      </c>
      <c r="F255" s="19" t="s">
        <v>41</v>
      </c>
      <c r="G255" s="19" t="s">
        <v>280</v>
      </c>
      <c r="H255" s="20">
        <v>6.234</v>
      </c>
      <c r="I255" s="20">
        <v>5.7359999999999998</v>
      </c>
      <c r="J255" s="20">
        <v>7210</v>
      </c>
      <c r="K255" s="20">
        <v>41356.559999999998</v>
      </c>
      <c r="L255" s="20">
        <v>18507.32</v>
      </c>
      <c r="M255" s="19">
        <v>7147.13</v>
      </c>
      <c r="N255" s="19">
        <v>132274168.83</v>
      </c>
      <c r="O255" s="27"/>
      <c r="P255" s="21">
        <f>IF(F255="Franchisee Rate Adjustment","",VLOOKUP(G255,[1]FINAL!A:D,4,FALSE))</f>
        <v>5.7359999999999998</v>
      </c>
      <c r="Q255" s="21">
        <f>IF(F255="Franchisee Rate Adjustment",SUMIF('[1]Fran Bank Payment'!A:A,G255,'[1]Fran Bank Payment'!G:G),VLOOKUP(G255,[1]FINAL!A:E,5,FALSE))</f>
        <v>41356.559999999998</v>
      </c>
      <c r="R255" s="21">
        <f t="shared" si="3"/>
        <v>0</v>
      </c>
    </row>
    <row r="256" spans="1:18" ht="15" hidden="1" customHeight="1">
      <c r="A256" s="19" t="s">
        <v>277</v>
      </c>
      <c r="B256" s="19">
        <v>18507.32</v>
      </c>
      <c r="C256" s="20">
        <v>7147.13</v>
      </c>
      <c r="D256" s="19">
        <v>132274168.83</v>
      </c>
      <c r="E256" s="19" t="s">
        <v>40</v>
      </c>
      <c r="F256" s="19" t="s">
        <v>43</v>
      </c>
      <c r="G256" s="19" t="s">
        <v>281</v>
      </c>
      <c r="H256" s="20">
        <v>3000</v>
      </c>
      <c r="I256" s="20">
        <v>2985</v>
      </c>
      <c r="J256" s="20">
        <v>7206.03</v>
      </c>
      <c r="K256" s="28">
        <v>21509999.550000001</v>
      </c>
      <c r="L256" s="20">
        <v>21492.32</v>
      </c>
      <c r="M256" s="19">
        <v>7155.31</v>
      </c>
      <c r="N256" s="19">
        <v>153784168.38</v>
      </c>
      <c r="O256" s="27" t="s">
        <v>282</v>
      </c>
      <c r="P256" s="21" t="str">
        <f>IF(F256="Franchisee Rate Adjustment","",VLOOKUP(G256,[1]FINAL!A:D,4,FALSE))</f>
        <v/>
      </c>
      <c r="Q256" s="21">
        <f>IF(F256="Franchisee Rate Adjustment",SUMIF('[1]Fran Bank Payment'!A:A,G256,'[1]Fran Bank Payment'!G:G),VLOOKUP(G256,[1]FINAL!A:E,5,FALSE))</f>
        <v>0</v>
      </c>
      <c r="R256" s="21">
        <f t="shared" si="3"/>
        <v>21509999.550000001</v>
      </c>
    </row>
    <row r="257" spans="1:18" ht="15" hidden="1" customHeight="1">
      <c r="A257" s="19" t="s">
        <v>277</v>
      </c>
      <c r="B257" s="19">
        <v>21492.32</v>
      </c>
      <c r="C257" s="20">
        <v>7155.31</v>
      </c>
      <c r="D257" s="19">
        <v>153784168.38</v>
      </c>
      <c r="E257" s="19" t="s">
        <v>19</v>
      </c>
      <c r="F257" s="19" t="s">
        <v>20</v>
      </c>
      <c r="G257" s="19" t="s">
        <v>283</v>
      </c>
      <c r="H257" s="20">
        <v>-8.35</v>
      </c>
      <c r="I257" s="20">
        <v>-7.6840000000000002</v>
      </c>
      <c r="J257" s="20">
        <v>7155.31</v>
      </c>
      <c r="K257" s="20">
        <v>54981.4</v>
      </c>
      <c r="L257" s="20">
        <v>21484.635999999999</v>
      </c>
      <c r="M257" s="19">
        <v>7155.31</v>
      </c>
      <c r="N257" s="19">
        <v>153729186.97999999</v>
      </c>
      <c r="O257" s="27"/>
      <c r="P257" s="21">
        <f>IF(F257="Franchisee Rate Adjustment","",VLOOKUP(G257,[1]FINAL!A:D,4,FALSE))</f>
        <v>7.6840000000000002</v>
      </c>
      <c r="Q257" s="21">
        <f>IF(F257="Franchisee Rate Adjustment",SUMIF('[1]Fran Bank Payment'!A:A,G257,'[1]Fran Bank Payment'!G:G),VLOOKUP(G257,[1]FINAL!A:E,5,FALSE))</f>
        <v>54981.402000000002</v>
      </c>
      <c r="R257" s="21">
        <f t="shared" si="3"/>
        <v>-2E-3</v>
      </c>
    </row>
    <row r="258" spans="1:18" ht="15" hidden="1" customHeight="1">
      <c r="A258" s="19" t="s">
        <v>277</v>
      </c>
      <c r="B258" s="19">
        <v>21484.635999999999</v>
      </c>
      <c r="C258" s="20">
        <v>7155.31</v>
      </c>
      <c r="D258" s="19">
        <v>153729186.97999999</v>
      </c>
      <c r="E258" s="19" t="s">
        <v>19</v>
      </c>
      <c r="F258" s="19" t="s">
        <v>20</v>
      </c>
      <c r="G258" s="19" t="s">
        <v>284</v>
      </c>
      <c r="H258" s="20">
        <v>-3.03</v>
      </c>
      <c r="I258" s="20">
        <v>-3.0150000000000001</v>
      </c>
      <c r="J258" s="20">
        <v>7155.31</v>
      </c>
      <c r="K258" s="20">
        <v>21573.26</v>
      </c>
      <c r="L258" s="20">
        <v>21481.620999999999</v>
      </c>
      <c r="M258" s="19">
        <v>7155.31</v>
      </c>
      <c r="N258" s="19">
        <v>153707613.72</v>
      </c>
      <c r="O258" s="27"/>
      <c r="P258" s="21">
        <f>IF(F258="Franchisee Rate Adjustment","",VLOOKUP(G258,[1]FINAL!A:D,4,FALSE))</f>
        <v>3.0150000000000001</v>
      </c>
      <c r="Q258" s="21">
        <f>IF(F258="Franchisee Rate Adjustment",SUMIF('[1]Fran Bank Payment'!A:A,G258,'[1]Fran Bank Payment'!G:G),VLOOKUP(G258,[1]FINAL!A:E,5,FALSE))</f>
        <v>21573.26</v>
      </c>
      <c r="R258" s="21">
        <f t="shared" si="3"/>
        <v>0</v>
      </c>
    </row>
    <row r="259" spans="1:18" ht="15" hidden="1" customHeight="1">
      <c r="A259" s="19" t="s">
        <v>277</v>
      </c>
      <c r="B259" s="19">
        <v>21481.620999999999</v>
      </c>
      <c r="C259" s="20">
        <v>7155.31</v>
      </c>
      <c r="D259" s="19">
        <v>153707613.72</v>
      </c>
      <c r="E259" s="19" t="s">
        <v>40</v>
      </c>
      <c r="F259" s="19" t="s">
        <v>41</v>
      </c>
      <c r="G259" s="19" t="s">
        <v>285</v>
      </c>
      <c r="H259" s="20">
        <v>116.026</v>
      </c>
      <c r="I259" s="20">
        <v>85.08</v>
      </c>
      <c r="J259" s="20">
        <v>7190</v>
      </c>
      <c r="K259" s="20">
        <v>611725.19999999995</v>
      </c>
      <c r="L259" s="20">
        <v>21566.701000000001</v>
      </c>
      <c r="M259" s="19">
        <v>7155.44</v>
      </c>
      <c r="N259" s="19">
        <v>154319338.91999999</v>
      </c>
      <c r="O259" s="27"/>
      <c r="P259" s="21">
        <f>IF(F259="Franchisee Rate Adjustment","",VLOOKUP(G259,[1]FINAL!A:D,4,FALSE))</f>
        <v>85.08</v>
      </c>
      <c r="Q259" s="21">
        <f>IF(F259="Franchisee Rate Adjustment",SUMIF('[1]Fran Bank Payment'!A:A,G259,'[1]Fran Bank Payment'!G:G),VLOOKUP(G259,[1]FINAL!A:E,5,FALSE))</f>
        <v>611725.19999999995</v>
      </c>
      <c r="R259" s="21">
        <f t="shared" si="3"/>
        <v>0</v>
      </c>
    </row>
    <row r="260" spans="1:18" ht="15" hidden="1" customHeight="1">
      <c r="A260" s="19" t="s">
        <v>277</v>
      </c>
      <c r="B260" s="19">
        <v>21566.701000000001</v>
      </c>
      <c r="C260" s="20">
        <v>7155.44</v>
      </c>
      <c r="D260" s="19">
        <v>154319338.91999999</v>
      </c>
      <c r="E260" s="19" t="s">
        <v>19</v>
      </c>
      <c r="F260" s="19" t="s">
        <v>20</v>
      </c>
      <c r="G260" s="19" t="s">
        <v>286</v>
      </c>
      <c r="H260" s="20">
        <v>-0.27</v>
      </c>
      <c r="I260" s="20">
        <v>-0.248</v>
      </c>
      <c r="J260" s="20">
        <v>7155.44</v>
      </c>
      <c r="K260" s="20">
        <v>1774.55</v>
      </c>
      <c r="L260" s="20">
        <v>21566.453000000001</v>
      </c>
      <c r="M260" s="19">
        <v>7155.44</v>
      </c>
      <c r="N260" s="19">
        <v>154317564.37</v>
      </c>
      <c r="O260" s="27"/>
      <c r="P260" s="21">
        <f>IF(F260="Franchisee Rate Adjustment","",VLOOKUP(G260,[1]FINAL!A:D,4,FALSE))</f>
        <v>0.248</v>
      </c>
      <c r="Q260" s="21">
        <f>IF(F260="Franchisee Rate Adjustment",SUMIF('[1]Fran Bank Payment'!A:A,G260,'[1]Fran Bank Payment'!G:G),VLOOKUP(G260,[1]FINAL!A:E,5,FALSE))</f>
        <v>1774.549</v>
      </c>
      <c r="R260" s="21">
        <f t="shared" si="3"/>
        <v>1E-3</v>
      </c>
    </row>
    <row r="261" spans="1:18" ht="15" hidden="1" customHeight="1">
      <c r="A261" s="19" t="s">
        <v>277</v>
      </c>
      <c r="B261" s="19">
        <v>21566.453000000001</v>
      </c>
      <c r="C261" s="20">
        <v>7155.44</v>
      </c>
      <c r="D261" s="19">
        <v>154317564.37</v>
      </c>
      <c r="E261" s="19" t="s">
        <v>19</v>
      </c>
      <c r="F261" s="19" t="s">
        <v>20</v>
      </c>
      <c r="G261" s="19" t="s">
        <v>287</v>
      </c>
      <c r="H261" s="20">
        <v>-41.37</v>
      </c>
      <c r="I261" s="20">
        <v>-38.06</v>
      </c>
      <c r="J261" s="20">
        <v>7155.44</v>
      </c>
      <c r="K261" s="20">
        <v>272336.05</v>
      </c>
      <c r="L261" s="20">
        <v>21528.393</v>
      </c>
      <c r="M261" s="19">
        <v>7155.44</v>
      </c>
      <c r="N261" s="19">
        <v>154045228.31999999</v>
      </c>
      <c r="O261" s="27"/>
      <c r="P261" s="21">
        <f>IF(F261="Franchisee Rate Adjustment","",VLOOKUP(G261,[1]FINAL!A:D,4,FALSE))</f>
        <v>38.06</v>
      </c>
      <c r="Q261" s="21">
        <f>IF(F261="Franchisee Rate Adjustment",SUMIF('[1]Fran Bank Payment'!A:A,G261,'[1]Fran Bank Payment'!G:G),VLOOKUP(G261,[1]FINAL!A:E,5,FALSE))</f>
        <v>272336.04599999997</v>
      </c>
      <c r="R261" s="21">
        <f t="shared" si="3"/>
        <v>4.0000000000000001E-3</v>
      </c>
    </row>
    <row r="262" spans="1:18" ht="15" hidden="1" customHeight="1">
      <c r="A262" s="19" t="s">
        <v>277</v>
      </c>
      <c r="B262" s="19">
        <v>21528.393</v>
      </c>
      <c r="C262" s="20">
        <v>7155.44</v>
      </c>
      <c r="D262" s="19">
        <v>154045228.31999999</v>
      </c>
      <c r="E262" s="19" t="s">
        <v>19</v>
      </c>
      <c r="F262" s="19" t="s">
        <v>20</v>
      </c>
      <c r="G262" s="19" t="s">
        <v>288</v>
      </c>
      <c r="H262" s="20">
        <v>-171.35</v>
      </c>
      <c r="I262" s="20">
        <v>-164.52</v>
      </c>
      <c r="J262" s="20">
        <v>7155.44</v>
      </c>
      <c r="K262" s="20">
        <v>1177212.99</v>
      </c>
      <c r="L262" s="20">
        <v>21363.873</v>
      </c>
      <c r="M262" s="19">
        <v>7155.44</v>
      </c>
      <c r="N262" s="19">
        <v>152868015.33000001</v>
      </c>
      <c r="O262" s="27"/>
      <c r="P262" s="21">
        <f>IF(F262="Franchisee Rate Adjustment","",VLOOKUP(G262,[1]FINAL!A:D,4,FALSE))</f>
        <v>164.52</v>
      </c>
      <c r="Q262" s="21">
        <f>IF(F262="Franchisee Rate Adjustment",SUMIF('[1]Fran Bank Payment'!A:A,G262,'[1]Fran Bank Payment'!G:G),VLOOKUP(G262,[1]FINAL!A:E,5,FALSE))</f>
        <v>1177212.9890000001</v>
      </c>
      <c r="R262" s="21">
        <f t="shared" si="3"/>
        <v>1E-3</v>
      </c>
    </row>
    <row r="263" spans="1:18" ht="15" hidden="1" customHeight="1">
      <c r="A263" s="19" t="s">
        <v>277</v>
      </c>
      <c r="B263" s="19">
        <v>21363.873</v>
      </c>
      <c r="C263" s="20">
        <v>7155.44</v>
      </c>
      <c r="D263" s="19">
        <v>152868015.33000001</v>
      </c>
      <c r="E263" s="19" t="s">
        <v>19</v>
      </c>
      <c r="F263" s="19" t="s">
        <v>20</v>
      </c>
      <c r="G263" s="19" t="s">
        <v>289</v>
      </c>
      <c r="H263" s="20">
        <v>-547.48</v>
      </c>
      <c r="I263" s="20">
        <v>-513.39800000000002</v>
      </c>
      <c r="J263" s="20">
        <v>7155.44</v>
      </c>
      <c r="K263" s="20">
        <v>3673588.59</v>
      </c>
      <c r="L263" s="20">
        <v>20850.474999999999</v>
      </c>
      <c r="M263" s="19">
        <v>7155.44</v>
      </c>
      <c r="N263" s="19">
        <v>149194426.74000001</v>
      </c>
      <c r="O263" s="27"/>
      <c r="P263" s="21">
        <f>IF(F263="Franchisee Rate Adjustment","",VLOOKUP(G263,[1]FINAL!A:D,4,FALSE))</f>
        <v>513.39800000000002</v>
      </c>
      <c r="Q263" s="21">
        <f>IF(F263="Franchisee Rate Adjustment",SUMIF('[1]Fran Bank Payment'!A:A,G263,'[1]Fran Bank Payment'!G:G),VLOOKUP(G263,[1]FINAL!A:E,5,FALSE))</f>
        <v>3673588.585</v>
      </c>
      <c r="R263" s="21">
        <f t="shared" si="3"/>
        <v>5.0000000000000001E-3</v>
      </c>
    </row>
    <row r="264" spans="1:18" ht="15" hidden="1" customHeight="1">
      <c r="A264" s="19" t="s">
        <v>277</v>
      </c>
      <c r="B264" s="19">
        <v>20850.474999999999</v>
      </c>
      <c r="C264" s="20">
        <v>7155.44</v>
      </c>
      <c r="D264" s="19">
        <v>149194426.74000001</v>
      </c>
      <c r="E264" s="19" t="s">
        <v>19</v>
      </c>
      <c r="F264" s="19" t="s">
        <v>20</v>
      </c>
      <c r="G264" s="19" t="s">
        <v>290</v>
      </c>
      <c r="H264" s="20">
        <v>-869.37</v>
      </c>
      <c r="I264" s="20">
        <v>-807.68899999999996</v>
      </c>
      <c r="J264" s="20">
        <v>7155.44</v>
      </c>
      <c r="K264" s="20">
        <v>5779370.1799999997</v>
      </c>
      <c r="L264" s="20">
        <v>20042.786</v>
      </c>
      <c r="M264" s="19">
        <v>7155.45</v>
      </c>
      <c r="N264" s="19">
        <v>143415056.56</v>
      </c>
      <c r="O264" s="27"/>
      <c r="P264" s="21">
        <f>IF(F264="Franchisee Rate Adjustment","",VLOOKUP(G264,[1]FINAL!A:D,4,FALSE))</f>
        <v>807.68899999999996</v>
      </c>
      <c r="Q264" s="21">
        <f>IF(F264="Franchisee Rate Adjustment",SUMIF('[1]Fran Bank Payment'!A:A,G264,'[1]Fran Bank Payment'!G:G),VLOOKUP(G264,[1]FINAL!A:E,5,FALSE))</f>
        <v>5779370.1780000003</v>
      </c>
      <c r="R264" s="21">
        <f t="shared" si="3"/>
        <v>2E-3</v>
      </c>
    </row>
    <row r="265" spans="1:18" ht="15" hidden="1" customHeight="1">
      <c r="A265" s="19" t="s">
        <v>277</v>
      </c>
      <c r="B265" s="19">
        <v>20042.786</v>
      </c>
      <c r="C265" s="20">
        <v>7155.45</v>
      </c>
      <c r="D265" s="19">
        <v>143415056.56</v>
      </c>
      <c r="E265" s="19" t="s">
        <v>19</v>
      </c>
      <c r="F265" s="19" t="s">
        <v>20</v>
      </c>
      <c r="G265" s="19" t="s">
        <v>291</v>
      </c>
      <c r="H265" s="20">
        <v>-539</v>
      </c>
      <c r="I265" s="20">
        <v>-495.67500000000001</v>
      </c>
      <c r="J265" s="20">
        <v>7155.45</v>
      </c>
      <c r="K265" s="20">
        <v>3546777.68</v>
      </c>
      <c r="L265" s="20">
        <v>19547.111000000001</v>
      </c>
      <c r="M265" s="19">
        <v>7155.45</v>
      </c>
      <c r="N265" s="19">
        <v>139868278.88</v>
      </c>
      <c r="O265" s="27"/>
      <c r="P265" s="21">
        <f>IF(F265="Franchisee Rate Adjustment","",VLOOKUP(G265,[1]FINAL!A:D,4,FALSE))</f>
        <v>495.67500000000001</v>
      </c>
      <c r="Q265" s="21">
        <f>IF(F265="Franchisee Rate Adjustment",SUMIF('[1]Fran Bank Payment'!A:A,G265,'[1]Fran Bank Payment'!G:G),VLOOKUP(G265,[1]FINAL!A:E,5,FALSE))</f>
        <v>3546777.679</v>
      </c>
      <c r="R265" s="21">
        <f t="shared" si="3"/>
        <v>1E-3</v>
      </c>
    </row>
    <row r="266" spans="1:18" ht="15" hidden="1" customHeight="1">
      <c r="A266" s="19" t="s">
        <v>277</v>
      </c>
      <c r="B266" s="19">
        <v>19547.111000000001</v>
      </c>
      <c r="C266" s="20">
        <v>7155.45</v>
      </c>
      <c r="D266" s="19">
        <v>139868278.88</v>
      </c>
      <c r="E266" s="19" t="s">
        <v>19</v>
      </c>
      <c r="F266" s="19" t="s">
        <v>20</v>
      </c>
      <c r="G266" s="19" t="s">
        <v>292</v>
      </c>
      <c r="H266" s="20">
        <v>-192.92</v>
      </c>
      <c r="I266" s="20">
        <v>-191.95699999999999</v>
      </c>
      <c r="J266" s="20">
        <v>7155.45</v>
      </c>
      <c r="K266" s="20">
        <v>1373538.72</v>
      </c>
      <c r="L266" s="20">
        <v>19355.153999999999</v>
      </c>
      <c r="M266" s="19">
        <v>7155.45</v>
      </c>
      <c r="N266" s="19">
        <v>138494740.16</v>
      </c>
      <c r="O266" s="27"/>
      <c r="P266" s="21">
        <f>IF(F266="Franchisee Rate Adjustment","",VLOOKUP(G266,[1]FINAL!A:D,4,FALSE))</f>
        <v>191.95699999999999</v>
      </c>
      <c r="Q266" s="21">
        <f>IF(F266="Franchisee Rate Adjustment",SUMIF('[1]Fran Bank Payment'!A:A,G266,'[1]Fran Bank Payment'!G:G),VLOOKUP(G266,[1]FINAL!A:E,5,FALSE))</f>
        <v>1373538.716</v>
      </c>
      <c r="R266" s="21">
        <f t="shared" ref="R266:R300" si="4">ROUND(K266-Q266,3)</f>
        <v>4.0000000000000001E-3</v>
      </c>
    </row>
    <row r="267" spans="1:18" ht="15" hidden="1" customHeight="1">
      <c r="A267" s="19" t="s">
        <v>277</v>
      </c>
      <c r="B267" s="19">
        <v>19355.153999999999</v>
      </c>
      <c r="C267" s="20">
        <v>7155.45</v>
      </c>
      <c r="D267" s="19">
        <v>138494740.16</v>
      </c>
      <c r="E267" s="19" t="s">
        <v>19</v>
      </c>
      <c r="F267" s="19" t="s">
        <v>20</v>
      </c>
      <c r="G267" s="19" t="s">
        <v>293</v>
      </c>
      <c r="H267" s="20">
        <v>-407.96</v>
      </c>
      <c r="I267" s="20">
        <v>-383.83800000000002</v>
      </c>
      <c r="J267" s="20">
        <v>7155.45</v>
      </c>
      <c r="K267" s="20">
        <v>2746533.62</v>
      </c>
      <c r="L267" s="20">
        <v>18971.315999999999</v>
      </c>
      <c r="M267" s="19">
        <v>7155.44</v>
      </c>
      <c r="N267" s="19">
        <v>135748206.53999999</v>
      </c>
      <c r="O267" s="27"/>
      <c r="P267" s="21">
        <f>IF(F267="Franchisee Rate Adjustment","",VLOOKUP(G267,[1]FINAL!A:D,4,FALSE))</f>
        <v>383.83800000000002</v>
      </c>
      <c r="Q267" s="21">
        <f>IF(F267="Franchisee Rate Adjustment",SUMIF('[1]Fran Bank Payment'!A:A,G267,'[1]Fran Bank Payment'!G:G),VLOOKUP(G267,[1]FINAL!A:E,5,FALSE))</f>
        <v>2746533.6170000001</v>
      </c>
      <c r="R267" s="21">
        <f t="shared" si="4"/>
        <v>3.0000000000000001E-3</v>
      </c>
    </row>
    <row r="268" spans="1:18" ht="15" hidden="1" customHeight="1">
      <c r="A268" s="19" t="s">
        <v>277</v>
      </c>
      <c r="B268" s="19">
        <v>18971.315999999999</v>
      </c>
      <c r="C268" s="20">
        <v>7155.44</v>
      </c>
      <c r="D268" s="19">
        <v>135748206.53999999</v>
      </c>
      <c r="E268" s="19" t="s">
        <v>19</v>
      </c>
      <c r="F268" s="19" t="s">
        <v>20</v>
      </c>
      <c r="G268" s="19" t="s">
        <v>294</v>
      </c>
      <c r="H268" s="20">
        <v>-761.12</v>
      </c>
      <c r="I268" s="20">
        <v>-709.52200000000005</v>
      </c>
      <c r="J268" s="20">
        <v>7155.44</v>
      </c>
      <c r="K268" s="20">
        <v>5076942.0999999996</v>
      </c>
      <c r="L268" s="20">
        <v>18261.794000000002</v>
      </c>
      <c r="M268" s="19">
        <v>7155.45</v>
      </c>
      <c r="N268" s="19">
        <v>130671264.44</v>
      </c>
      <c r="O268" s="27"/>
      <c r="P268" s="21">
        <f>IF(F268="Franchisee Rate Adjustment","",VLOOKUP(G268,[1]FINAL!A:D,4,FALSE))</f>
        <v>709.52200000000005</v>
      </c>
      <c r="Q268" s="21">
        <f>IF(F268="Franchisee Rate Adjustment",SUMIF('[1]Fran Bank Payment'!A:A,G268,'[1]Fran Bank Payment'!G:G),VLOOKUP(G268,[1]FINAL!A:E,5,FALSE))</f>
        <v>5076942.0999999996</v>
      </c>
      <c r="R268" s="21">
        <f t="shared" si="4"/>
        <v>0</v>
      </c>
    </row>
    <row r="269" spans="1:18" ht="15" hidden="1" customHeight="1">
      <c r="A269" s="19" t="s">
        <v>277</v>
      </c>
      <c r="B269" s="19">
        <v>18261.794000000002</v>
      </c>
      <c r="C269" s="20">
        <v>7155.45</v>
      </c>
      <c r="D269" s="19">
        <v>130671264.44</v>
      </c>
      <c r="E269" s="19" t="s">
        <v>19</v>
      </c>
      <c r="F269" s="19" t="s">
        <v>20</v>
      </c>
      <c r="G269" s="19" t="s">
        <v>295</v>
      </c>
      <c r="H269" s="20">
        <v>-262.5</v>
      </c>
      <c r="I269" s="20">
        <v>-247.13</v>
      </c>
      <c r="J269" s="20">
        <v>7155.45</v>
      </c>
      <c r="K269" s="20">
        <v>1768326.36</v>
      </c>
      <c r="L269" s="20">
        <v>18014.664000000001</v>
      </c>
      <c r="M269" s="19">
        <v>7155.45</v>
      </c>
      <c r="N269" s="19">
        <v>128902938.08</v>
      </c>
      <c r="O269" s="27"/>
      <c r="P269" s="21">
        <f>IF(F269="Franchisee Rate Adjustment","",VLOOKUP(G269,[1]FINAL!A:D,4,FALSE))</f>
        <v>247.13</v>
      </c>
      <c r="Q269" s="21">
        <f>IF(F269="Franchisee Rate Adjustment",SUMIF('[1]Fran Bank Payment'!A:A,G269,'[1]Fran Bank Payment'!G:G),VLOOKUP(G269,[1]FINAL!A:E,5,FALSE))</f>
        <v>1768326.3589999999</v>
      </c>
      <c r="R269" s="21">
        <f t="shared" si="4"/>
        <v>1E-3</v>
      </c>
    </row>
    <row r="270" spans="1:18" ht="15" hidden="1" customHeight="1">
      <c r="A270" s="19" t="s">
        <v>277</v>
      </c>
      <c r="B270" s="19">
        <v>18014.664000000001</v>
      </c>
      <c r="C270" s="20">
        <v>7155.45</v>
      </c>
      <c r="D270" s="19">
        <v>128902938.08</v>
      </c>
      <c r="E270" s="19" t="s">
        <v>19</v>
      </c>
      <c r="F270" s="19" t="s">
        <v>20</v>
      </c>
      <c r="G270" s="19" t="s">
        <v>296</v>
      </c>
      <c r="H270" s="20">
        <v>-2.77</v>
      </c>
      <c r="I270" s="20">
        <v>-2.5489999999999999</v>
      </c>
      <c r="J270" s="20">
        <v>7155.45</v>
      </c>
      <c r="K270" s="20">
        <v>18239.240000000002</v>
      </c>
      <c r="L270" s="20">
        <v>18012.115000000002</v>
      </c>
      <c r="M270" s="19">
        <v>7155.45</v>
      </c>
      <c r="N270" s="19">
        <v>128884698.84</v>
      </c>
      <c r="O270" s="27"/>
      <c r="P270" s="21">
        <f>IF(F270="Franchisee Rate Adjustment","",VLOOKUP(G270,[1]FINAL!A:D,4,FALSE))</f>
        <v>2.5489999999999999</v>
      </c>
      <c r="Q270" s="21">
        <f>IF(F270="Franchisee Rate Adjustment",SUMIF('[1]Fran Bank Payment'!A:A,G270,'[1]Fran Bank Payment'!G:G),VLOOKUP(G270,[1]FINAL!A:E,5,FALSE))</f>
        <v>18239.241999999998</v>
      </c>
      <c r="R270" s="21">
        <f t="shared" si="4"/>
        <v>-2E-3</v>
      </c>
    </row>
    <row r="271" spans="1:18" ht="15" hidden="1" customHeight="1">
      <c r="A271" s="19" t="s">
        <v>277</v>
      </c>
      <c r="B271" s="19">
        <v>18012.115000000002</v>
      </c>
      <c r="C271" s="20">
        <v>7155.45</v>
      </c>
      <c r="D271" s="19">
        <v>128884698.84</v>
      </c>
      <c r="E271" s="19" t="s">
        <v>19</v>
      </c>
      <c r="F271" s="19" t="s">
        <v>20</v>
      </c>
      <c r="G271" s="19" t="s">
        <v>297</v>
      </c>
      <c r="H271" s="20">
        <v>-440.23</v>
      </c>
      <c r="I271" s="20">
        <v>-414.21</v>
      </c>
      <c r="J271" s="20">
        <v>7155.45</v>
      </c>
      <c r="K271" s="20">
        <v>2963858.94</v>
      </c>
      <c r="L271" s="20">
        <v>17597.904999999999</v>
      </c>
      <c r="M271" s="19">
        <v>7155.44</v>
      </c>
      <c r="N271" s="19">
        <v>125920839.90000001</v>
      </c>
      <c r="O271" s="27"/>
      <c r="P271" s="21">
        <f>IF(F271="Franchisee Rate Adjustment","",VLOOKUP(G271,[1]FINAL!A:D,4,FALSE))</f>
        <v>414.21</v>
      </c>
      <c r="Q271" s="21">
        <f>IF(F271="Franchisee Rate Adjustment",SUMIF('[1]Fran Bank Payment'!A:A,G271,'[1]Fran Bank Payment'!G:G),VLOOKUP(G271,[1]FINAL!A:E,5,FALSE))</f>
        <v>2963858.9449999998</v>
      </c>
      <c r="R271" s="21">
        <f t="shared" si="4"/>
        <v>-5.0000000000000001E-3</v>
      </c>
    </row>
    <row r="272" spans="1:18" ht="15" hidden="1" customHeight="1">
      <c r="A272" s="19" t="s">
        <v>277</v>
      </c>
      <c r="B272" s="19">
        <v>17597.904999999999</v>
      </c>
      <c r="C272" s="20">
        <v>7155.44</v>
      </c>
      <c r="D272" s="19">
        <v>125920839.90000001</v>
      </c>
      <c r="E272" s="19" t="s">
        <v>19</v>
      </c>
      <c r="F272" s="19" t="s">
        <v>20</v>
      </c>
      <c r="G272" s="19" t="s">
        <v>298</v>
      </c>
      <c r="H272" s="20">
        <v>-323.01299999999998</v>
      </c>
      <c r="I272" s="20">
        <v>-304.08999999999997</v>
      </c>
      <c r="J272" s="20">
        <v>7155.44</v>
      </c>
      <c r="K272" s="20">
        <v>2175897.7400000002</v>
      </c>
      <c r="L272" s="20">
        <v>17293.814999999999</v>
      </c>
      <c r="M272" s="19">
        <v>7155.45</v>
      </c>
      <c r="N272" s="19">
        <v>123744942.16</v>
      </c>
      <c r="O272" s="27"/>
      <c r="P272" s="21">
        <f>IF(F272="Franchisee Rate Adjustment","",VLOOKUP(G272,[1]FINAL!A:D,4,FALSE))</f>
        <v>304.08999999999997</v>
      </c>
      <c r="Q272" s="21">
        <f>IF(F272="Franchisee Rate Adjustment",SUMIF('[1]Fran Bank Payment'!A:A,G272,'[1]Fran Bank Payment'!G:G),VLOOKUP(G272,[1]FINAL!A:E,5,FALSE))</f>
        <v>2175897.75</v>
      </c>
      <c r="R272" s="21">
        <f t="shared" si="4"/>
        <v>-0.01</v>
      </c>
    </row>
    <row r="273" spans="1:18" ht="15" hidden="1" customHeight="1">
      <c r="A273" s="19" t="s">
        <v>277</v>
      </c>
      <c r="B273" s="19">
        <v>17293.814999999999</v>
      </c>
      <c r="C273" s="20">
        <v>7155.45</v>
      </c>
      <c r="D273" s="19">
        <v>123744942.16</v>
      </c>
      <c r="E273" s="19" t="s">
        <v>19</v>
      </c>
      <c r="F273" s="19" t="s">
        <v>20</v>
      </c>
      <c r="G273" s="19" t="s">
        <v>299</v>
      </c>
      <c r="H273" s="20">
        <v>-384.67</v>
      </c>
      <c r="I273" s="20">
        <v>-361.21100000000001</v>
      </c>
      <c r="J273" s="20">
        <v>7155.45</v>
      </c>
      <c r="K273" s="20">
        <v>2584627.25</v>
      </c>
      <c r="L273" s="20">
        <v>16932.603999999999</v>
      </c>
      <c r="M273" s="19">
        <v>7155.44</v>
      </c>
      <c r="N273" s="19">
        <v>121160314.91</v>
      </c>
      <c r="O273" s="27"/>
      <c r="P273" s="21">
        <f>IF(F273="Franchisee Rate Adjustment","",VLOOKUP(G273,[1]FINAL!A:D,4,FALSE))</f>
        <v>361.21100000000001</v>
      </c>
      <c r="Q273" s="21">
        <f>IF(F273="Franchisee Rate Adjustment",SUMIF('[1]Fran Bank Payment'!A:A,G273,'[1]Fran Bank Payment'!G:G),VLOOKUP(G273,[1]FINAL!A:E,5,FALSE))</f>
        <v>2584627.25</v>
      </c>
      <c r="R273" s="21">
        <f t="shared" si="4"/>
        <v>0</v>
      </c>
    </row>
    <row r="274" spans="1:18" ht="15" hidden="1" customHeight="1">
      <c r="A274" s="19" t="s">
        <v>277</v>
      </c>
      <c r="B274" s="19">
        <v>16932.603999999999</v>
      </c>
      <c r="C274" s="20">
        <v>7155.44</v>
      </c>
      <c r="D274" s="19">
        <v>121160314.91</v>
      </c>
      <c r="E274" s="19" t="s">
        <v>19</v>
      </c>
      <c r="F274" s="19" t="s">
        <v>20</v>
      </c>
      <c r="G274" s="19" t="s">
        <v>300</v>
      </c>
      <c r="H274" s="20">
        <v>-169.62</v>
      </c>
      <c r="I274" s="20">
        <v>-162.90100000000001</v>
      </c>
      <c r="J274" s="20">
        <v>7155.44</v>
      </c>
      <c r="K274" s="20">
        <v>1165628.33</v>
      </c>
      <c r="L274" s="20">
        <v>16769.703000000001</v>
      </c>
      <c r="M274" s="19">
        <v>7155.44</v>
      </c>
      <c r="N274" s="19">
        <v>119994686.58</v>
      </c>
      <c r="O274" s="27"/>
      <c r="P274" s="21">
        <f>IF(F274="Franchisee Rate Adjustment","",VLOOKUP(G274,[1]FINAL!A:D,4,FALSE))</f>
        <v>162.90100000000001</v>
      </c>
      <c r="Q274" s="21">
        <f>IF(F274="Franchisee Rate Adjustment",SUMIF('[1]Fran Bank Payment'!A:A,G274,'[1]Fran Bank Payment'!G:G),VLOOKUP(G274,[1]FINAL!A:E,5,FALSE))</f>
        <v>1165628.331</v>
      </c>
      <c r="R274" s="21">
        <f t="shared" si="4"/>
        <v>-1E-3</v>
      </c>
    </row>
    <row r="275" spans="1:18" ht="15" hidden="1" customHeight="1">
      <c r="A275" s="19" t="s">
        <v>277</v>
      </c>
      <c r="B275" s="19">
        <v>16769.703000000001</v>
      </c>
      <c r="C275" s="20">
        <v>7155.44</v>
      </c>
      <c r="D275" s="19">
        <v>119994686.58</v>
      </c>
      <c r="E275" s="19" t="s">
        <v>19</v>
      </c>
      <c r="F275" s="19" t="s">
        <v>20</v>
      </c>
      <c r="G275" s="19" t="s">
        <v>301</v>
      </c>
      <c r="H275" s="20">
        <v>-397.93</v>
      </c>
      <c r="I275" s="20">
        <v>-366.09500000000003</v>
      </c>
      <c r="J275" s="20">
        <v>7155.44</v>
      </c>
      <c r="K275" s="20">
        <v>2619570.81</v>
      </c>
      <c r="L275" s="20">
        <v>16403.608</v>
      </c>
      <c r="M275" s="19">
        <v>7155.45</v>
      </c>
      <c r="N275" s="19">
        <v>117375115.77</v>
      </c>
      <c r="O275" s="27"/>
      <c r="P275" s="21">
        <f>IF(F275="Franchisee Rate Adjustment","",VLOOKUP(G275,[1]FINAL!A:D,4,FALSE))</f>
        <v>366.09500000000003</v>
      </c>
      <c r="Q275" s="21">
        <f>IF(F275="Franchisee Rate Adjustment",SUMIF('[1]Fran Bank Payment'!A:A,G275,'[1]Fran Bank Payment'!G:G),VLOOKUP(G275,[1]FINAL!A:E,5,FALSE))</f>
        <v>2619570.807</v>
      </c>
      <c r="R275" s="21">
        <f t="shared" si="4"/>
        <v>3.0000000000000001E-3</v>
      </c>
    </row>
    <row r="276" spans="1:18" ht="15" hidden="1" customHeight="1">
      <c r="A276" s="19" t="s">
        <v>277</v>
      </c>
      <c r="B276" s="19">
        <v>16403.608</v>
      </c>
      <c r="C276" s="20">
        <v>7155.45</v>
      </c>
      <c r="D276" s="19">
        <v>117375115.77</v>
      </c>
      <c r="E276" s="19" t="s">
        <v>19</v>
      </c>
      <c r="F276" s="19" t="s">
        <v>20</v>
      </c>
      <c r="G276" s="19" t="s">
        <v>302</v>
      </c>
      <c r="H276" s="20">
        <v>-0.96</v>
      </c>
      <c r="I276" s="20">
        <v>-0.88300000000000001</v>
      </c>
      <c r="J276" s="20">
        <v>7155.45</v>
      </c>
      <c r="K276" s="20">
        <v>6318.26</v>
      </c>
      <c r="L276" s="20">
        <v>16402.724999999999</v>
      </c>
      <c r="M276" s="19">
        <v>7155.45</v>
      </c>
      <c r="N276" s="19">
        <v>117368797.51000001</v>
      </c>
      <c r="O276" s="27"/>
      <c r="P276" s="21">
        <f>IF(F276="Franchisee Rate Adjustment","",VLOOKUP(G276,[1]FINAL!A:D,4,FALSE))</f>
        <v>0.88300000000000001</v>
      </c>
      <c r="Q276" s="21">
        <f>IF(F276="Franchisee Rate Adjustment",SUMIF('[1]Fran Bank Payment'!A:A,G276,'[1]Fran Bank Payment'!G:G),VLOOKUP(G276,[1]FINAL!A:E,5,FALSE))</f>
        <v>6318.2619999999997</v>
      </c>
      <c r="R276" s="21">
        <f t="shared" si="4"/>
        <v>-2E-3</v>
      </c>
    </row>
    <row r="277" spans="1:18" ht="15" hidden="1" customHeight="1">
      <c r="A277" s="19" t="s">
        <v>277</v>
      </c>
      <c r="B277" s="19">
        <v>16402.724999999999</v>
      </c>
      <c r="C277" s="20">
        <v>7155.45</v>
      </c>
      <c r="D277" s="19">
        <v>117368797.51000001</v>
      </c>
      <c r="E277" s="19" t="s">
        <v>19</v>
      </c>
      <c r="F277" s="19" t="s">
        <v>20</v>
      </c>
      <c r="G277" s="19" t="s">
        <v>303</v>
      </c>
      <c r="H277" s="20">
        <v>-951.54</v>
      </c>
      <c r="I277" s="20">
        <v>-890.47199999999998</v>
      </c>
      <c r="J277" s="20">
        <v>7155.45</v>
      </c>
      <c r="K277" s="20">
        <v>6371727.8700000001</v>
      </c>
      <c r="L277" s="20">
        <v>15512.253000000001</v>
      </c>
      <c r="M277" s="19">
        <v>7155.44</v>
      </c>
      <c r="N277" s="19">
        <v>110997069.64</v>
      </c>
      <c r="O277" s="27"/>
      <c r="P277" s="21">
        <f>IF(F277="Franchisee Rate Adjustment","",VLOOKUP(G277,[1]FINAL!A:D,4,FALSE))</f>
        <v>890.47199999999998</v>
      </c>
      <c r="Q277" s="21">
        <f>IF(F277="Franchisee Rate Adjustment",SUMIF('[1]Fran Bank Payment'!A:A,G277,'[1]Fran Bank Payment'!G:G),VLOOKUP(G277,[1]FINAL!A:E,5,FALSE))</f>
        <v>6371727.8720000004</v>
      </c>
      <c r="R277" s="21">
        <f t="shared" si="4"/>
        <v>-2E-3</v>
      </c>
    </row>
    <row r="278" spans="1:18" ht="15" hidden="1" customHeight="1">
      <c r="A278" s="19"/>
      <c r="B278" s="19"/>
      <c r="C278" s="20"/>
      <c r="D278" s="19"/>
      <c r="E278" s="19"/>
      <c r="F278" s="19"/>
      <c r="G278" s="19"/>
      <c r="H278" s="20"/>
      <c r="I278" s="20"/>
      <c r="J278" s="20"/>
      <c r="K278" s="20"/>
      <c r="L278" s="20"/>
      <c r="M278" s="19"/>
      <c r="N278" s="19"/>
      <c r="O278" s="27"/>
      <c r="P278" s="21"/>
      <c r="Q278" s="21"/>
      <c r="R278" s="21"/>
    </row>
    <row r="279" spans="1:18" ht="15" hidden="1" customHeight="1">
      <c r="A279" s="19"/>
      <c r="B279" s="19"/>
      <c r="C279" s="20"/>
      <c r="D279" s="19"/>
      <c r="E279" s="19"/>
      <c r="F279" s="19"/>
      <c r="G279" s="19"/>
      <c r="H279" s="20"/>
      <c r="I279" s="20"/>
      <c r="J279" s="20"/>
      <c r="K279" s="20"/>
      <c r="L279" s="20"/>
      <c r="M279" s="19"/>
      <c r="N279" s="19"/>
      <c r="O279" s="27"/>
      <c r="P279" s="21"/>
      <c r="Q279" s="21"/>
      <c r="R279" s="21"/>
    </row>
    <row r="280" spans="1:18" ht="15" hidden="1" customHeight="1">
      <c r="A280" s="19"/>
      <c r="B280" s="19"/>
      <c r="C280" s="20"/>
      <c r="D280" s="19"/>
      <c r="E280" s="19"/>
      <c r="F280" s="19"/>
      <c r="G280" s="19"/>
      <c r="H280" s="20"/>
      <c r="I280" s="20"/>
      <c r="J280" s="20"/>
      <c r="K280" s="20"/>
      <c r="L280" s="20"/>
      <c r="M280" s="19"/>
      <c r="N280" s="19"/>
      <c r="O280" s="27"/>
      <c r="P280" s="21"/>
      <c r="Q280" s="21"/>
      <c r="R280" s="21"/>
    </row>
    <row r="281" spans="1:18" ht="15" hidden="1" customHeight="1">
      <c r="A281" s="19"/>
      <c r="B281" s="19"/>
      <c r="C281" s="20"/>
      <c r="D281" s="19"/>
      <c r="E281" s="19"/>
      <c r="F281" s="19"/>
      <c r="G281" s="19"/>
      <c r="H281" s="20"/>
      <c r="I281" s="20"/>
      <c r="J281" s="20"/>
      <c r="K281" s="20"/>
      <c r="L281" s="20"/>
      <c r="M281" s="19"/>
      <c r="N281" s="19"/>
      <c r="O281" s="27"/>
      <c r="P281" s="21"/>
      <c r="Q281" s="21"/>
      <c r="R281" s="21"/>
    </row>
    <row r="282" spans="1:18" ht="15" hidden="1" customHeight="1">
      <c r="A282" s="19"/>
      <c r="B282" s="19"/>
      <c r="C282" s="20"/>
      <c r="D282" s="19"/>
      <c r="E282" s="19"/>
      <c r="F282" s="19"/>
      <c r="G282" s="19"/>
      <c r="H282" s="20"/>
      <c r="I282" s="20"/>
      <c r="J282" s="20"/>
      <c r="K282" s="20"/>
      <c r="L282" s="20"/>
      <c r="M282" s="19"/>
      <c r="N282" s="19"/>
      <c r="O282" s="27"/>
      <c r="P282" s="21"/>
      <c r="Q282" s="21"/>
      <c r="R282" s="21"/>
    </row>
    <row r="283" spans="1:18" ht="15" hidden="1" customHeight="1">
      <c r="A283" s="19"/>
      <c r="B283" s="19"/>
      <c r="C283" s="20"/>
      <c r="D283" s="19"/>
      <c r="E283" s="19"/>
      <c r="F283" s="19"/>
      <c r="G283" s="19"/>
      <c r="H283" s="20"/>
      <c r="I283" s="20"/>
      <c r="J283" s="20"/>
      <c r="K283" s="20"/>
      <c r="L283" s="20"/>
      <c r="M283" s="19"/>
      <c r="N283" s="19"/>
      <c r="O283" s="27"/>
      <c r="P283" s="21"/>
      <c r="Q283" s="21"/>
      <c r="R283" s="21"/>
    </row>
    <row r="284" spans="1:18" ht="15" hidden="1" customHeight="1">
      <c r="A284" s="19"/>
      <c r="B284" s="19"/>
      <c r="C284" s="20"/>
      <c r="D284" s="19"/>
      <c r="E284" s="19"/>
      <c r="F284" s="19"/>
      <c r="G284" s="19"/>
      <c r="H284" s="20"/>
      <c r="I284" s="20"/>
      <c r="J284" s="20"/>
      <c r="K284" s="20"/>
      <c r="L284" s="20"/>
      <c r="M284" s="19"/>
      <c r="N284" s="19"/>
      <c r="O284" s="27"/>
      <c r="P284" s="21"/>
      <c r="Q284" s="21"/>
      <c r="R284" s="21"/>
    </row>
    <row r="285" spans="1:18" ht="15" hidden="1" customHeight="1">
      <c r="A285" s="19"/>
      <c r="B285" s="19"/>
      <c r="C285" s="20"/>
      <c r="D285" s="19"/>
      <c r="E285" s="19"/>
      <c r="F285" s="19"/>
      <c r="G285" s="19"/>
      <c r="H285" s="20"/>
      <c r="I285" s="20"/>
      <c r="J285" s="20"/>
      <c r="K285" s="20"/>
      <c r="L285" s="20"/>
      <c r="M285" s="19"/>
      <c r="N285" s="19"/>
      <c r="O285" s="27"/>
      <c r="P285" s="21"/>
      <c r="Q285" s="21"/>
      <c r="R285" s="21"/>
    </row>
    <row r="286" spans="1:18" ht="15" hidden="1" customHeight="1">
      <c r="A286" s="19"/>
      <c r="B286" s="19"/>
      <c r="C286" s="20"/>
      <c r="D286" s="19"/>
      <c r="E286" s="19"/>
      <c r="F286" s="19"/>
      <c r="G286" s="19"/>
      <c r="H286" s="20"/>
      <c r="I286" s="20"/>
      <c r="J286" s="20"/>
      <c r="K286" s="20"/>
      <c r="L286" s="20"/>
      <c r="M286" s="19"/>
      <c r="N286" s="19"/>
      <c r="O286" s="27"/>
      <c r="P286" s="21"/>
      <c r="Q286" s="21"/>
      <c r="R286" s="21"/>
    </row>
    <row r="287" spans="1:18" ht="15" hidden="1" customHeight="1">
      <c r="A287" s="19"/>
      <c r="B287" s="19"/>
      <c r="C287" s="20"/>
      <c r="D287" s="19"/>
      <c r="E287" s="19"/>
      <c r="F287" s="19"/>
      <c r="G287" s="19"/>
      <c r="H287" s="20"/>
      <c r="I287" s="20"/>
      <c r="J287" s="20"/>
      <c r="K287" s="20"/>
      <c r="L287" s="20"/>
      <c r="M287" s="19"/>
      <c r="N287" s="19"/>
      <c r="O287" s="27"/>
      <c r="P287" s="21"/>
      <c r="Q287" s="21"/>
      <c r="R287" s="21"/>
    </row>
    <row r="288" spans="1:18" ht="15" hidden="1" customHeight="1">
      <c r="A288" s="19"/>
      <c r="B288" s="19"/>
      <c r="C288" s="20"/>
      <c r="D288" s="19"/>
      <c r="E288" s="19"/>
      <c r="F288" s="19"/>
      <c r="G288" s="19"/>
      <c r="H288" s="20"/>
      <c r="I288" s="20"/>
      <c r="J288" s="20"/>
      <c r="K288" s="20"/>
      <c r="L288" s="20"/>
      <c r="M288" s="19"/>
      <c r="N288" s="19"/>
      <c r="O288" s="27"/>
      <c r="P288" s="21"/>
      <c r="Q288" s="21"/>
      <c r="R288" s="21"/>
    </row>
    <row r="289" spans="1:18" ht="15" hidden="1" customHeight="1">
      <c r="A289" s="19"/>
      <c r="B289" s="19"/>
      <c r="C289" s="20"/>
      <c r="D289" s="19"/>
      <c r="E289" s="19"/>
      <c r="F289" s="19"/>
      <c r="G289" s="19"/>
      <c r="H289" s="20"/>
      <c r="I289" s="20"/>
      <c r="J289" s="20"/>
      <c r="K289" s="20"/>
      <c r="L289" s="20"/>
      <c r="M289" s="19"/>
      <c r="N289" s="19"/>
      <c r="O289" s="27"/>
      <c r="P289" s="21"/>
      <c r="Q289" s="21"/>
      <c r="R289" s="21"/>
    </row>
    <row r="290" spans="1:18" ht="15" hidden="1" customHeight="1">
      <c r="A290" s="19"/>
      <c r="B290" s="19"/>
      <c r="C290" s="20"/>
      <c r="D290" s="19"/>
      <c r="E290" s="19"/>
      <c r="F290" s="19"/>
      <c r="G290" s="19"/>
      <c r="H290" s="20"/>
      <c r="I290" s="20"/>
      <c r="J290" s="20"/>
      <c r="K290" s="20"/>
      <c r="L290" s="20"/>
      <c r="M290" s="19"/>
      <c r="N290" s="19"/>
      <c r="O290" s="27"/>
      <c r="P290" s="21"/>
      <c r="Q290" s="21"/>
      <c r="R290" s="21"/>
    </row>
    <row r="291" spans="1:18" ht="15" hidden="1" customHeight="1">
      <c r="A291" s="19"/>
      <c r="B291" s="19"/>
      <c r="C291" s="20"/>
      <c r="D291" s="19"/>
      <c r="E291" s="19"/>
      <c r="F291" s="19"/>
      <c r="G291" s="19"/>
      <c r="H291" s="20"/>
      <c r="I291" s="20"/>
      <c r="J291" s="20"/>
      <c r="K291" s="20"/>
      <c r="L291" s="20"/>
      <c r="M291" s="19"/>
      <c r="N291" s="19"/>
      <c r="O291" s="27"/>
      <c r="P291" s="21"/>
      <c r="Q291" s="21"/>
      <c r="R291" s="21"/>
    </row>
    <row r="292" spans="1:18" ht="15" hidden="1" customHeight="1">
      <c r="A292" s="19"/>
      <c r="B292" s="19"/>
      <c r="C292" s="20"/>
      <c r="D292" s="19"/>
      <c r="E292" s="19"/>
      <c r="F292" s="19"/>
      <c r="G292" s="19"/>
      <c r="H292" s="20"/>
      <c r="I292" s="20"/>
      <c r="J292" s="20"/>
      <c r="K292" s="20"/>
      <c r="L292" s="20"/>
      <c r="M292" s="19"/>
      <c r="N292" s="19"/>
      <c r="O292" s="27"/>
      <c r="P292" s="21"/>
      <c r="Q292" s="21"/>
      <c r="R292" s="21"/>
    </row>
    <row r="293" spans="1:18" ht="15" hidden="1" customHeight="1">
      <c r="A293" s="19"/>
      <c r="B293" s="19"/>
      <c r="C293" s="20"/>
      <c r="D293" s="19"/>
      <c r="E293" s="19"/>
      <c r="F293" s="19"/>
      <c r="G293" s="19"/>
      <c r="H293" s="20"/>
      <c r="I293" s="20"/>
      <c r="J293" s="20"/>
      <c r="K293" s="20"/>
      <c r="L293" s="20"/>
      <c r="M293" s="19"/>
      <c r="N293" s="19"/>
      <c r="O293" s="27"/>
      <c r="P293" s="21"/>
      <c r="Q293" s="21"/>
      <c r="R293" s="21"/>
    </row>
    <row r="294" spans="1:18" ht="15" hidden="1" customHeight="1">
      <c r="A294" s="19"/>
      <c r="B294" s="19"/>
      <c r="C294" s="20"/>
      <c r="D294" s="19"/>
      <c r="E294" s="19"/>
      <c r="F294" s="19"/>
      <c r="G294" s="19"/>
      <c r="H294" s="20"/>
      <c r="I294" s="20"/>
      <c r="J294" s="20"/>
      <c r="K294" s="20"/>
      <c r="L294" s="20"/>
      <c r="M294" s="19"/>
      <c r="N294" s="19"/>
      <c r="O294" s="27"/>
      <c r="P294" s="21"/>
      <c r="Q294" s="21"/>
      <c r="R294" s="21"/>
    </row>
    <row r="295" spans="1:18" ht="15" hidden="1" customHeight="1">
      <c r="A295" s="19"/>
      <c r="B295" s="19"/>
      <c r="C295" s="20"/>
      <c r="D295" s="19"/>
      <c r="E295" s="19"/>
      <c r="F295" s="19"/>
      <c r="G295" s="19"/>
      <c r="H295" s="20"/>
      <c r="I295" s="20"/>
      <c r="J295" s="20"/>
      <c r="K295" s="29"/>
      <c r="L295" s="20"/>
      <c r="M295" s="19"/>
      <c r="N295" s="19"/>
      <c r="O295" s="27"/>
      <c r="P295" s="21"/>
      <c r="Q295" s="21"/>
      <c r="R295" s="21"/>
    </row>
    <row r="296" spans="1:18" ht="15" hidden="1" customHeight="1">
      <c r="A296" s="19"/>
      <c r="B296" s="19"/>
      <c r="C296" s="20"/>
      <c r="D296" s="19"/>
      <c r="E296" s="19"/>
      <c r="F296" s="19"/>
      <c r="G296" s="19"/>
      <c r="H296" s="20"/>
      <c r="I296" s="20"/>
      <c r="J296" s="20"/>
      <c r="K296" s="20"/>
      <c r="L296" s="20"/>
      <c r="M296" s="19"/>
      <c r="N296" s="19"/>
      <c r="O296" s="27"/>
      <c r="P296" s="21"/>
      <c r="Q296" s="21"/>
      <c r="R296" s="21"/>
    </row>
    <row r="297" spans="1:18" ht="15" hidden="1" customHeight="1">
      <c r="A297" s="19"/>
      <c r="B297" s="19"/>
      <c r="C297" s="20"/>
      <c r="D297" s="19"/>
      <c r="E297" s="19"/>
      <c r="F297" s="19"/>
      <c r="G297" s="19"/>
      <c r="H297" s="20"/>
      <c r="I297" s="20"/>
      <c r="J297" s="20"/>
      <c r="K297" s="20"/>
      <c r="L297" s="20"/>
      <c r="M297" s="19"/>
      <c r="N297" s="19"/>
      <c r="O297" s="27"/>
      <c r="P297" s="21"/>
      <c r="Q297" s="21"/>
      <c r="R297" s="21"/>
    </row>
    <row r="298" spans="1:18" ht="15" hidden="1" customHeight="1">
      <c r="A298" s="19"/>
      <c r="B298" s="19"/>
      <c r="C298" s="20"/>
      <c r="D298" s="19"/>
      <c r="E298" s="19"/>
      <c r="F298" s="19"/>
      <c r="G298" s="19"/>
      <c r="H298" s="20"/>
      <c r="I298" s="20"/>
      <c r="J298" s="20"/>
      <c r="K298" s="20"/>
      <c r="L298" s="20"/>
      <c r="M298" s="19"/>
      <c r="N298" s="19"/>
      <c r="O298" s="27"/>
      <c r="P298" s="21"/>
      <c r="Q298" s="21"/>
      <c r="R298" s="21"/>
    </row>
    <row r="299" spans="1:18" ht="15" hidden="1" customHeight="1">
      <c r="A299" s="19"/>
      <c r="B299" s="19"/>
      <c r="C299" s="20"/>
      <c r="D299" s="19"/>
      <c r="E299" s="19"/>
      <c r="F299" s="19"/>
      <c r="G299" s="19"/>
      <c r="H299" s="20"/>
      <c r="I299" s="20"/>
      <c r="J299" s="20"/>
      <c r="K299" s="20"/>
      <c r="L299" s="20"/>
      <c r="M299" s="19"/>
      <c r="N299" s="19"/>
      <c r="O299" s="27"/>
      <c r="P299" s="21"/>
      <c r="Q299" s="21"/>
      <c r="R299" s="21"/>
    </row>
    <row r="300" spans="1:18" ht="15" hidden="1" customHeight="1">
      <c r="A300" s="19"/>
      <c r="B300" s="19"/>
      <c r="C300" s="20"/>
      <c r="D300" s="19"/>
      <c r="E300" s="19"/>
      <c r="F300" s="19"/>
      <c r="G300" s="19"/>
      <c r="H300" s="20"/>
      <c r="I300" s="20"/>
      <c r="J300" s="20"/>
      <c r="K300" s="20"/>
      <c r="L300" s="20"/>
      <c r="M300" s="19"/>
      <c r="N300" s="19"/>
      <c r="O300" s="27"/>
      <c r="P300" s="21"/>
      <c r="Q300" s="21"/>
      <c r="R300" s="21"/>
    </row>
    <row r="301" spans="1:18" ht="15" hidden="1" customHeight="1">
      <c r="A301" s="19"/>
      <c r="B301" s="19"/>
      <c r="C301" s="20"/>
      <c r="D301" s="19"/>
      <c r="E301" s="19"/>
      <c r="F301" s="19"/>
      <c r="G301" s="19"/>
      <c r="H301" s="20"/>
      <c r="I301" s="20"/>
      <c r="J301" s="20"/>
      <c r="K301" s="20"/>
      <c r="L301" s="20"/>
      <c r="M301" s="19"/>
      <c r="N301" s="19"/>
      <c r="O301" s="27"/>
      <c r="P301" s="21"/>
      <c r="Q301" s="21"/>
      <c r="R301" s="21"/>
    </row>
    <row r="302" spans="1:18" ht="15" hidden="1" customHeight="1">
      <c r="A302" s="19"/>
      <c r="B302" s="19"/>
      <c r="C302" s="20"/>
      <c r="D302" s="19"/>
      <c r="E302" s="19"/>
      <c r="F302" s="19"/>
      <c r="G302" s="19"/>
      <c r="H302" s="20"/>
      <c r="I302" s="20"/>
      <c r="J302" s="20"/>
      <c r="K302" s="20"/>
      <c r="L302" s="20"/>
      <c r="M302" s="19"/>
      <c r="N302" s="19"/>
      <c r="O302" s="27"/>
      <c r="P302" s="30"/>
      <c r="Q302" s="21"/>
      <c r="R302" s="21"/>
    </row>
    <row r="303" spans="1:18" ht="15" hidden="1" customHeight="1">
      <c r="A303" s="19"/>
      <c r="B303" s="19"/>
      <c r="C303" s="20"/>
      <c r="D303" s="19"/>
      <c r="E303" s="19"/>
      <c r="F303" s="19"/>
      <c r="G303" s="19"/>
      <c r="H303" s="20"/>
      <c r="I303" s="20"/>
      <c r="J303" s="20"/>
      <c r="K303" s="20"/>
      <c r="L303" s="20"/>
      <c r="M303" s="19"/>
      <c r="N303" s="19"/>
      <c r="O303" s="27"/>
      <c r="P303" s="21"/>
      <c r="Q303" s="21"/>
      <c r="R303" s="21"/>
    </row>
    <row r="304" spans="1:18" ht="15" hidden="1" customHeight="1">
      <c r="A304" s="19"/>
      <c r="B304" s="19"/>
      <c r="C304" s="20"/>
      <c r="D304" s="19"/>
      <c r="E304" s="19"/>
      <c r="F304" s="19"/>
      <c r="G304" s="19"/>
      <c r="H304" s="20"/>
      <c r="I304" s="20"/>
      <c r="J304" s="20"/>
      <c r="K304" s="20"/>
      <c r="L304" s="20"/>
      <c r="M304" s="19"/>
      <c r="N304" s="19"/>
      <c r="O304" s="27"/>
      <c r="P304" s="21"/>
      <c r="Q304" s="21"/>
      <c r="R304" s="21"/>
    </row>
    <row r="305" spans="1:18" ht="15" hidden="1" customHeight="1">
      <c r="A305" s="19"/>
      <c r="B305" s="19"/>
      <c r="C305" s="20"/>
      <c r="D305" s="19"/>
      <c r="E305" s="19"/>
      <c r="F305" s="19"/>
      <c r="G305" s="19"/>
      <c r="H305" s="20"/>
      <c r="I305" s="20"/>
      <c r="J305" s="20"/>
      <c r="K305" s="20"/>
      <c r="L305" s="20"/>
      <c r="M305" s="19"/>
      <c r="N305" s="19"/>
      <c r="O305" s="27"/>
      <c r="P305" s="21"/>
      <c r="Q305" s="21"/>
      <c r="R305" s="21"/>
    </row>
    <row r="306" spans="1:18" ht="15" hidden="1" customHeight="1">
      <c r="A306" s="19"/>
      <c r="B306" s="19"/>
      <c r="C306" s="20"/>
      <c r="D306" s="19"/>
      <c r="E306" s="19"/>
      <c r="F306" s="19"/>
      <c r="G306" s="19"/>
      <c r="H306" s="20"/>
      <c r="I306" s="20"/>
      <c r="J306" s="20"/>
      <c r="K306" s="20"/>
      <c r="L306" s="20"/>
      <c r="M306" s="19"/>
      <c r="N306" s="19"/>
      <c r="O306" s="27"/>
      <c r="P306" s="21"/>
      <c r="Q306" s="21"/>
      <c r="R306" s="21"/>
    </row>
    <row r="307" spans="1:18" ht="15" hidden="1" customHeight="1">
      <c r="A307" s="19"/>
      <c r="B307" s="19"/>
      <c r="C307" s="20"/>
      <c r="D307" s="19"/>
      <c r="E307" s="19"/>
      <c r="F307" s="19"/>
      <c r="G307" s="19"/>
      <c r="H307" s="20"/>
      <c r="I307" s="20"/>
      <c r="J307" s="20"/>
      <c r="K307" s="20"/>
      <c r="L307" s="20"/>
      <c r="M307" s="19"/>
      <c r="N307" s="19"/>
      <c r="O307" s="27"/>
      <c r="P307" s="21"/>
      <c r="Q307" s="21"/>
      <c r="R307" s="21"/>
    </row>
    <row r="308" spans="1:18" ht="15" hidden="1" customHeight="1">
      <c r="A308" s="19"/>
      <c r="B308" s="19"/>
      <c r="C308" s="20"/>
      <c r="D308" s="19"/>
      <c r="E308" s="19"/>
      <c r="F308" s="19"/>
      <c r="G308" s="19"/>
      <c r="H308" s="20"/>
      <c r="I308" s="20"/>
      <c r="J308" s="20"/>
      <c r="K308" s="20"/>
      <c r="L308" s="20"/>
      <c r="M308" s="19"/>
      <c r="N308" s="19"/>
      <c r="O308" s="27"/>
      <c r="P308" s="21"/>
      <c r="Q308" s="21"/>
      <c r="R308" s="21"/>
    </row>
    <row r="309" spans="1:18" ht="15" hidden="1" customHeight="1">
      <c r="A309" s="19"/>
      <c r="B309" s="19"/>
      <c r="C309" s="20"/>
      <c r="D309" s="19"/>
      <c r="E309" s="19"/>
      <c r="F309" s="19"/>
      <c r="G309" s="19"/>
      <c r="H309" s="20"/>
      <c r="I309" s="20"/>
      <c r="J309" s="20"/>
      <c r="K309" s="20"/>
      <c r="L309" s="20"/>
      <c r="M309" s="19"/>
      <c r="N309" s="19"/>
      <c r="O309" s="27"/>
      <c r="P309" s="21"/>
      <c r="Q309" s="21"/>
      <c r="R309" s="21"/>
    </row>
    <row r="310" spans="1:18" ht="15" hidden="1" customHeight="1">
      <c r="A310" s="19"/>
      <c r="B310" s="19"/>
      <c r="C310" s="20"/>
      <c r="D310" s="19"/>
      <c r="E310" s="19"/>
      <c r="F310" s="19"/>
      <c r="G310" s="19"/>
      <c r="H310" s="20"/>
      <c r="I310" s="20"/>
      <c r="J310" s="20"/>
      <c r="K310" s="20"/>
      <c r="L310" s="20"/>
      <c r="M310" s="19"/>
      <c r="N310" s="19"/>
      <c r="O310" s="27"/>
      <c r="P310" s="21"/>
      <c r="Q310" s="21"/>
      <c r="R310" s="21"/>
    </row>
    <row r="311" spans="1:18" ht="15" hidden="1" customHeight="1">
      <c r="A311" s="19"/>
      <c r="B311" s="19"/>
      <c r="C311" s="20"/>
      <c r="D311" s="19"/>
      <c r="E311" s="19"/>
      <c r="F311" s="19"/>
      <c r="G311" s="19"/>
      <c r="H311" s="20"/>
      <c r="I311" s="20"/>
      <c r="J311" s="20"/>
      <c r="K311" s="20"/>
      <c r="L311" s="20"/>
      <c r="M311" s="19"/>
      <c r="N311" s="19"/>
      <c r="O311" s="27"/>
      <c r="P311" s="21"/>
      <c r="Q311" s="21"/>
      <c r="R311" s="21"/>
    </row>
    <row r="312" spans="1:18" ht="15" hidden="1" customHeight="1">
      <c r="A312" s="19"/>
      <c r="B312" s="19"/>
      <c r="C312" s="20"/>
      <c r="D312" s="19"/>
      <c r="E312" s="19"/>
      <c r="F312" s="19"/>
      <c r="G312" s="19"/>
      <c r="H312" s="20"/>
      <c r="I312" s="20"/>
      <c r="J312" s="20"/>
      <c r="K312" s="20"/>
      <c r="L312" s="20"/>
      <c r="M312" s="19"/>
      <c r="N312" s="19"/>
      <c r="O312" s="27"/>
      <c r="P312" s="21"/>
      <c r="Q312" s="21"/>
      <c r="R312" s="21"/>
    </row>
    <row r="313" spans="1:18" ht="15" hidden="1" customHeight="1">
      <c r="A313" s="19"/>
      <c r="B313" s="19"/>
      <c r="C313" s="20"/>
      <c r="D313" s="19"/>
      <c r="E313" s="19"/>
      <c r="F313" s="19"/>
      <c r="G313" s="19"/>
      <c r="H313" s="20"/>
      <c r="I313" s="20"/>
      <c r="J313" s="20"/>
      <c r="K313" s="20"/>
      <c r="L313" s="20"/>
      <c r="M313" s="19"/>
      <c r="N313" s="19"/>
      <c r="O313" s="27"/>
      <c r="P313" s="21"/>
      <c r="Q313" s="21"/>
      <c r="R313" s="21"/>
    </row>
    <row r="314" spans="1:18" ht="15" hidden="1" customHeight="1">
      <c r="A314" s="19"/>
      <c r="B314" s="19"/>
      <c r="C314" s="20"/>
      <c r="D314" s="19"/>
      <c r="E314" s="19"/>
      <c r="F314" s="19"/>
      <c r="G314" s="19"/>
      <c r="H314" s="20"/>
      <c r="I314" s="20"/>
      <c r="J314" s="20"/>
      <c r="K314" s="20"/>
      <c r="L314" s="20"/>
      <c r="M314" s="19"/>
      <c r="N314" s="19"/>
      <c r="O314" s="27"/>
      <c r="P314" s="21"/>
      <c r="Q314" s="21"/>
      <c r="R314" s="21"/>
    </row>
    <row r="315" spans="1:18" ht="15" hidden="1" customHeight="1">
      <c r="A315" s="19"/>
      <c r="B315" s="19"/>
      <c r="C315" s="20"/>
      <c r="D315" s="19"/>
      <c r="E315" s="19"/>
      <c r="F315" s="19"/>
      <c r="G315" s="19"/>
      <c r="H315" s="20"/>
      <c r="I315" s="20"/>
      <c r="J315" s="20"/>
      <c r="K315" s="20"/>
      <c r="L315" s="20"/>
      <c r="M315" s="19"/>
      <c r="N315" s="19"/>
      <c r="O315" s="27"/>
      <c r="P315" s="21"/>
      <c r="Q315" s="21"/>
      <c r="R315" s="21"/>
    </row>
    <row r="316" spans="1:18" ht="15" hidden="1" customHeight="1">
      <c r="A316" s="19"/>
      <c r="B316" s="19"/>
      <c r="C316" s="20"/>
      <c r="D316" s="19"/>
      <c r="E316" s="19"/>
      <c r="F316" s="19"/>
      <c r="G316" s="19"/>
      <c r="H316" s="20"/>
      <c r="I316" s="20"/>
      <c r="J316" s="20"/>
      <c r="K316" s="20"/>
      <c r="L316" s="20"/>
      <c r="M316" s="19"/>
      <c r="N316" s="19"/>
      <c r="O316" s="27"/>
      <c r="P316" s="21"/>
      <c r="Q316" s="21"/>
      <c r="R316" s="21"/>
    </row>
    <row r="317" spans="1:18" ht="15" hidden="1" customHeight="1">
      <c r="A317" s="19"/>
      <c r="B317" s="19"/>
      <c r="C317" s="20"/>
      <c r="D317" s="19"/>
      <c r="E317" s="19"/>
      <c r="F317" s="19"/>
      <c r="G317" s="19"/>
      <c r="H317" s="20"/>
      <c r="I317" s="20"/>
      <c r="J317" s="20"/>
      <c r="K317" s="20"/>
      <c r="L317" s="20"/>
      <c r="M317" s="19"/>
      <c r="N317" s="19"/>
      <c r="O317" s="27"/>
      <c r="P317" s="21"/>
      <c r="Q317" s="21"/>
      <c r="R317" s="21"/>
    </row>
    <row r="318" spans="1:18" ht="15" hidden="1" customHeight="1">
      <c r="A318" s="19"/>
      <c r="B318" s="19"/>
      <c r="C318" s="20"/>
      <c r="D318" s="19"/>
      <c r="E318" s="19"/>
      <c r="F318" s="19"/>
      <c r="G318" s="19"/>
      <c r="H318" s="20"/>
      <c r="I318" s="20"/>
      <c r="J318" s="20"/>
      <c r="K318" s="20"/>
      <c r="L318" s="20"/>
      <c r="M318" s="19"/>
      <c r="N318" s="19"/>
      <c r="O318" s="27"/>
      <c r="P318" s="21"/>
      <c r="Q318" s="21"/>
      <c r="R318" s="21"/>
    </row>
    <row r="319" spans="1:18" ht="15" hidden="1" customHeight="1">
      <c r="A319" s="19"/>
      <c r="B319" s="19"/>
      <c r="C319" s="20"/>
      <c r="D319" s="19"/>
      <c r="E319" s="19"/>
      <c r="F319" s="19"/>
      <c r="G319" s="19"/>
      <c r="H319" s="20"/>
      <c r="I319" s="20"/>
      <c r="J319" s="20"/>
      <c r="K319" s="20"/>
      <c r="L319" s="20"/>
      <c r="M319" s="19"/>
      <c r="N319" s="19"/>
      <c r="O319" s="27"/>
      <c r="P319" s="21"/>
      <c r="Q319" s="21"/>
      <c r="R319" s="21"/>
    </row>
    <row r="320" spans="1:18" ht="15" hidden="1" customHeight="1">
      <c r="A320" s="19"/>
      <c r="B320" s="19"/>
      <c r="C320" s="20"/>
      <c r="D320" s="19"/>
      <c r="E320" s="19"/>
      <c r="F320" s="19"/>
      <c r="G320" s="19"/>
      <c r="H320" s="20"/>
      <c r="I320" s="20"/>
      <c r="J320" s="20"/>
      <c r="K320" s="20"/>
      <c r="L320" s="20"/>
      <c r="M320" s="19"/>
      <c r="N320" s="19"/>
      <c r="O320" s="27"/>
      <c r="P320" s="30"/>
      <c r="Q320" s="21"/>
      <c r="R320" s="21"/>
    </row>
    <row r="321" spans="1:18" ht="15" hidden="1" customHeight="1">
      <c r="A321" s="19"/>
      <c r="B321" s="19"/>
      <c r="C321" s="20"/>
      <c r="D321" s="19"/>
      <c r="E321" s="19"/>
      <c r="F321" s="19"/>
      <c r="G321" s="19"/>
      <c r="H321" s="20"/>
      <c r="I321" s="20"/>
      <c r="J321" s="20"/>
      <c r="K321" s="20"/>
      <c r="L321" s="20"/>
      <c r="M321" s="19"/>
      <c r="N321" s="19"/>
      <c r="O321" s="27"/>
      <c r="P321" s="21"/>
      <c r="Q321" s="21"/>
      <c r="R321" s="21"/>
    </row>
    <row r="322" spans="1:18" ht="15" hidden="1" customHeight="1">
      <c r="A322" s="19"/>
      <c r="B322" s="19"/>
      <c r="C322" s="20"/>
      <c r="D322" s="19"/>
      <c r="E322" s="19"/>
      <c r="F322" s="19"/>
      <c r="G322" s="19"/>
      <c r="H322" s="20"/>
      <c r="I322" s="20"/>
      <c r="J322" s="20"/>
      <c r="K322" s="20"/>
      <c r="L322" s="20"/>
      <c r="M322" s="19"/>
      <c r="N322" s="19"/>
      <c r="O322" s="27"/>
      <c r="P322" s="21"/>
      <c r="Q322" s="21"/>
      <c r="R322" s="21"/>
    </row>
    <row r="323" spans="1:18" ht="15" hidden="1" customHeight="1">
      <c r="A323" s="19"/>
      <c r="B323" s="19"/>
      <c r="C323" s="20"/>
      <c r="D323" s="19"/>
      <c r="E323" s="19"/>
      <c r="F323" s="19"/>
      <c r="G323" s="19"/>
      <c r="H323" s="20"/>
      <c r="I323" s="20"/>
      <c r="J323" s="20"/>
      <c r="K323" s="20"/>
      <c r="L323" s="20"/>
      <c r="M323" s="19"/>
      <c r="N323" s="19"/>
      <c r="O323" s="27"/>
      <c r="P323" s="21"/>
      <c r="Q323" s="21"/>
      <c r="R323" s="21"/>
    </row>
    <row r="324" spans="1:18" ht="15" hidden="1" customHeight="1">
      <c r="A324" s="19"/>
      <c r="B324" s="19"/>
      <c r="C324" s="20"/>
      <c r="D324" s="19"/>
      <c r="E324" s="19"/>
      <c r="F324" s="19"/>
      <c r="G324" s="19"/>
      <c r="H324" s="20"/>
      <c r="I324" s="20"/>
      <c r="J324" s="20"/>
      <c r="K324" s="20"/>
      <c r="L324" s="20"/>
      <c r="M324" s="19"/>
      <c r="N324" s="19"/>
      <c r="O324" s="27"/>
      <c r="P324" s="21"/>
      <c r="Q324" s="21"/>
      <c r="R324" s="21"/>
    </row>
    <row r="325" spans="1:18" ht="15" hidden="1" customHeight="1">
      <c r="A325" s="19"/>
      <c r="B325" s="19"/>
      <c r="C325" s="20"/>
      <c r="D325" s="19"/>
      <c r="E325" s="19"/>
      <c r="F325" s="19"/>
      <c r="G325" s="19"/>
      <c r="H325" s="20"/>
      <c r="I325" s="20"/>
      <c r="J325" s="20"/>
      <c r="K325" s="20"/>
      <c r="L325" s="20"/>
      <c r="M325" s="19"/>
      <c r="N325" s="19"/>
      <c r="O325" s="27"/>
      <c r="P325" s="21"/>
      <c r="Q325" s="21"/>
      <c r="R325" s="21"/>
    </row>
    <row r="326" spans="1:18" ht="15" hidden="1" customHeight="1">
      <c r="A326" s="19"/>
      <c r="B326" s="19"/>
      <c r="C326" s="20"/>
      <c r="D326" s="19"/>
      <c r="E326" s="19"/>
      <c r="F326" s="19"/>
      <c r="G326" s="19"/>
      <c r="H326" s="20"/>
      <c r="I326" s="20"/>
      <c r="J326" s="20"/>
      <c r="K326" s="20"/>
      <c r="L326" s="20"/>
      <c r="M326" s="19"/>
      <c r="N326" s="19"/>
      <c r="O326" s="27"/>
      <c r="P326" s="21"/>
      <c r="Q326" s="21"/>
      <c r="R326" s="21"/>
    </row>
    <row r="327" spans="1:18" ht="15" hidden="1" customHeight="1">
      <c r="A327" s="19"/>
      <c r="B327" s="19"/>
      <c r="C327" s="20"/>
      <c r="D327" s="19"/>
      <c r="E327" s="19"/>
      <c r="F327" s="19"/>
      <c r="G327" s="19"/>
      <c r="H327" s="20"/>
      <c r="I327" s="20"/>
      <c r="J327" s="20"/>
      <c r="K327" s="20"/>
      <c r="L327" s="20"/>
      <c r="M327" s="19"/>
      <c r="N327" s="19"/>
      <c r="O327" s="27"/>
      <c r="P327" s="30"/>
      <c r="Q327" s="21"/>
      <c r="R327" s="21"/>
    </row>
    <row r="328" spans="1:18" ht="15" hidden="1" customHeight="1">
      <c r="A328" s="19"/>
      <c r="B328" s="19"/>
      <c r="C328" s="20"/>
      <c r="D328" s="19"/>
      <c r="E328" s="19"/>
      <c r="F328" s="19"/>
      <c r="G328" s="19"/>
      <c r="H328" s="20"/>
      <c r="I328" s="20"/>
      <c r="J328" s="20"/>
      <c r="K328" s="20"/>
      <c r="L328" s="20"/>
      <c r="M328" s="19"/>
      <c r="N328" s="19"/>
      <c r="O328" s="27"/>
      <c r="P328" s="21"/>
      <c r="Q328" s="21"/>
      <c r="R328" s="21"/>
    </row>
    <row r="329" spans="1:18" ht="15" hidden="1" customHeight="1">
      <c r="A329" s="19"/>
      <c r="B329" s="19"/>
      <c r="C329" s="20"/>
      <c r="D329" s="19"/>
      <c r="E329" s="19"/>
      <c r="F329" s="19"/>
      <c r="G329" s="19"/>
      <c r="H329" s="20"/>
      <c r="I329" s="20"/>
      <c r="J329" s="20"/>
      <c r="K329" s="20"/>
      <c r="L329" s="20"/>
      <c r="M329" s="19"/>
      <c r="N329" s="19"/>
      <c r="O329" s="27"/>
      <c r="P329" s="21"/>
      <c r="Q329" s="21"/>
      <c r="R329" s="21"/>
    </row>
    <row r="330" spans="1:18" ht="15" hidden="1" customHeight="1">
      <c r="A330" s="19"/>
      <c r="B330" s="19"/>
      <c r="C330" s="20"/>
      <c r="D330" s="19"/>
      <c r="E330" s="19"/>
      <c r="F330" s="19"/>
      <c r="G330" s="19"/>
      <c r="H330" s="20"/>
      <c r="I330" s="20"/>
      <c r="J330" s="20"/>
      <c r="K330" s="20"/>
      <c r="L330" s="20"/>
      <c r="M330" s="19"/>
      <c r="N330" s="19"/>
      <c r="O330" s="27"/>
      <c r="P330" s="21"/>
      <c r="Q330" s="21"/>
      <c r="R330" s="21"/>
    </row>
    <row r="331" spans="1:18" ht="15" hidden="1" customHeight="1">
      <c r="A331" s="19"/>
      <c r="B331" s="19"/>
      <c r="C331" s="20"/>
      <c r="D331" s="19"/>
      <c r="E331" s="19"/>
      <c r="F331" s="19"/>
      <c r="G331" s="19"/>
      <c r="H331" s="20"/>
      <c r="I331" s="20"/>
      <c r="J331" s="20"/>
      <c r="K331" s="20"/>
      <c r="L331" s="20"/>
      <c r="M331" s="19"/>
      <c r="N331" s="19"/>
      <c r="O331" s="27"/>
      <c r="P331" s="30"/>
      <c r="Q331" s="21"/>
      <c r="R331" s="21"/>
    </row>
    <row r="332" spans="1:18" ht="15" hidden="1" customHeight="1">
      <c r="A332" s="19"/>
      <c r="B332" s="19"/>
      <c r="C332" s="20"/>
      <c r="D332" s="19"/>
      <c r="E332" s="19"/>
      <c r="F332" s="19"/>
      <c r="G332" s="19"/>
      <c r="H332" s="20"/>
      <c r="I332" s="20"/>
      <c r="J332" s="20"/>
      <c r="K332" s="20"/>
      <c r="L332" s="20"/>
      <c r="M332" s="19"/>
      <c r="N332" s="19"/>
      <c r="O332" s="27"/>
      <c r="P332" s="21"/>
      <c r="Q332" s="21"/>
      <c r="R332" s="21"/>
    </row>
    <row r="333" spans="1:18" ht="15" hidden="1" customHeight="1">
      <c r="A333" s="19"/>
      <c r="B333" s="19"/>
      <c r="C333" s="20"/>
      <c r="D333" s="19"/>
      <c r="E333" s="19"/>
      <c r="F333" s="19"/>
      <c r="G333" s="19"/>
      <c r="H333" s="20"/>
      <c r="I333" s="20"/>
      <c r="J333" s="20"/>
      <c r="K333" s="20"/>
      <c r="L333" s="20"/>
      <c r="M333" s="19"/>
      <c r="N333" s="19"/>
      <c r="O333" s="27"/>
      <c r="P333" s="21"/>
      <c r="Q333" s="21"/>
      <c r="R333" s="21"/>
    </row>
    <row r="334" spans="1:18" ht="15" hidden="1" customHeight="1">
      <c r="A334" s="19"/>
      <c r="B334" s="19"/>
      <c r="C334" s="20"/>
      <c r="D334" s="19"/>
      <c r="E334" s="19"/>
      <c r="F334" s="19"/>
      <c r="G334" s="19"/>
      <c r="H334" s="20"/>
      <c r="I334" s="20"/>
      <c r="J334" s="20"/>
      <c r="K334" s="20"/>
      <c r="L334" s="20"/>
      <c r="M334" s="19"/>
      <c r="N334" s="19"/>
      <c r="O334" s="27"/>
      <c r="P334" s="21"/>
      <c r="Q334" s="21"/>
      <c r="R334" s="21"/>
    </row>
    <row r="335" spans="1:18" ht="15" hidden="1" customHeight="1">
      <c r="A335" s="19"/>
      <c r="B335" s="19"/>
      <c r="C335" s="20"/>
      <c r="D335" s="19"/>
      <c r="E335" s="19"/>
      <c r="F335" s="19"/>
      <c r="G335" s="19"/>
      <c r="H335" s="20"/>
      <c r="I335" s="20"/>
      <c r="J335" s="20"/>
      <c r="K335" s="20"/>
      <c r="L335" s="20"/>
      <c r="M335" s="19"/>
      <c r="N335" s="19"/>
      <c r="O335" s="27"/>
      <c r="P335" s="21"/>
      <c r="Q335" s="21"/>
      <c r="R335" s="21"/>
    </row>
    <row r="336" spans="1:18" ht="15" hidden="1" customHeight="1">
      <c r="A336" s="19"/>
      <c r="B336" s="19"/>
      <c r="C336" s="20"/>
      <c r="D336" s="19"/>
      <c r="E336" s="19"/>
      <c r="F336" s="19"/>
      <c r="G336" s="19"/>
      <c r="H336" s="20"/>
      <c r="I336" s="20"/>
      <c r="J336" s="20"/>
      <c r="K336" s="20"/>
      <c r="L336" s="20"/>
      <c r="M336" s="19"/>
      <c r="N336" s="19"/>
      <c r="O336" s="27"/>
      <c r="P336" s="21"/>
      <c r="Q336" s="21"/>
      <c r="R336" s="21"/>
    </row>
    <row r="337" spans="1:18" ht="15" hidden="1" customHeight="1">
      <c r="A337" s="19"/>
      <c r="B337" s="19"/>
      <c r="C337" s="20"/>
      <c r="D337" s="19"/>
      <c r="E337" s="19"/>
      <c r="F337" s="19"/>
      <c r="G337" s="19"/>
      <c r="H337" s="20"/>
      <c r="I337" s="20"/>
      <c r="J337" s="20"/>
      <c r="K337" s="20"/>
      <c r="L337" s="20"/>
      <c r="M337" s="19"/>
      <c r="N337" s="19"/>
      <c r="O337" s="27"/>
      <c r="P337" s="21"/>
      <c r="Q337" s="21"/>
      <c r="R337" s="21"/>
    </row>
    <row r="338" spans="1:18" ht="15" hidden="1" customHeight="1">
      <c r="A338" s="19"/>
      <c r="B338" s="19"/>
      <c r="C338" s="20"/>
      <c r="D338" s="19"/>
      <c r="E338" s="19"/>
      <c r="F338" s="19"/>
      <c r="G338" s="19"/>
      <c r="H338" s="20"/>
      <c r="I338" s="20"/>
      <c r="J338" s="20"/>
      <c r="K338" s="20"/>
      <c r="L338" s="20"/>
      <c r="M338" s="19"/>
      <c r="N338" s="19"/>
      <c r="O338" s="27"/>
      <c r="P338" s="21"/>
      <c r="Q338" s="21"/>
      <c r="R338" s="21"/>
    </row>
    <row r="339" spans="1:18" ht="15" hidden="1" customHeight="1">
      <c r="A339" s="19"/>
      <c r="B339" s="19"/>
      <c r="C339" s="20"/>
      <c r="D339" s="19"/>
      <c r="E339" s="19"/>
      <c r="F339" s="19"/>
      <c r="G339" s="19"/>
      <c r="H339" s="20"/>
      <c r="I339" s="20"/>
      <c r="J339" s="20"/>
      <c r="K339" s="20"/>
      <c r="L339" s="20"/>
      <c r="M339" s="19"/>
      <c r="N339" s="19"/>
      <c r="O339" s="27"/>
      <c r="P339" s="30"/>
      <c r="Q339" s="21"/>
      <c r="R339" s="21"/>
    </row>
    <row r="340" spans="1:18" ht="15" hidden="1" customHeight="1">
      <c r="A340" s="19"/>
      <c r="B340" s="19"/>
      <c r="C340" s="20"/>
      <c r="D340" s="19"/>
      <c r="E340" s="19"/>
      <c r="F340" s="19"/>
      <c r="G340" s="19"/>
      <c r="H340" s="20"/>
      <c r="I340" s="20"/>
      <c r="J340" s="20"/>
      <c r="K340" s="20"/>
      <c r="L340" s="20"/>
      <c r="M340" s="19"/>
      <c r="N340" s="19"/>
      <c r="O340" s="27"/>
      <c r="P340" s="21"/>
      <c r="Q340" s="21"/>
      <c r="R340" s="21"/>
    </row>
    <row r="341" spans="1:18" ht="15" hidden="1" customHeight="1">
      <c r="A341" s="19"/>
      <c r="B341" s="19"/>
      <c r="C341" s="20"/>
      <c r="D341" s="19"/>
      <c r="E341" s="19"/>
      <c r="F341" s="19"/>
      <c r="G341" s="19"/>
      <c r="H341" s="20"/>
      <c r="I341" s="20"/>
      <c r="J341" s="20"/>
      <c r="K341" s="20"/>
      <c r="L341" s="20"/>
      <c r="M341" s="19"/>
      <c r="N341" s="19"/>
      <c r="O341" s="27"/>
      <c r="P341" s="21"/>
      <c r="Q341" s="21"/>
      <c r="R341" s="21"/>
    </row>
    <row r="342" spans="1:18" ht="15" hidden="1" customHeight="1">
      <c r="A342" s="19"/>
      <c r="B342" s="19"/>
      <c r="C342" s="20"/>
      <c r="D342" s="19"/>
      <c r="E342" s="19"/>
      <c r="F342" s="19"/>
      <c r="G342" s="19"/>
      <c r="H342" s="20"/>
      <c r="I342" s="20"/>
      <c r="J342" s="20"/>
      <c r="K342" s="20"/>
      <c r="L342" s="20"/>
      <c r="M342" s="19"/>
      <c r="N342" s="19"/>
      <c r="O342" s="27"/>
      <c r="P342" s="21"/>
      <c r="Q342" s="21"/>
      <c r="R342" s="21"/>
    </row>
    <row r="343" spans="1:18" ht="15" hidden="1" customHeight="1">
      <c r="A343" s="19"/>
      <c r="B343" s="19"/>
      <c r="C343" s="20"/>
      <c r="D343" s="19"/>
      <c r="E343" s="19"/>
      <c r="F343" s="19"/>
      <c r="G343" s="19"/>
      <c r="H343" s="20"/>
      <c r="I343" s="20"/>
      <c r="J343" s="20"/>
      <c r="K343" s="20"/>
      <c r="L343" s="20"/>
      <c r="M343" s="19"/>
      <c r="N343" s="19"/>
      <c r="O343" s="27"/>
      <c r="P343" s="21"/>
      <c r="Q343" s="21"/>
      <c r="R343" s="21"/>
    </row>
    <row r="344" spans="1:18" ht="15" hidden="1" customHeight="1">
      <c r="A344" s="19"/>
      <c r="B344" s="19"/>
      <c r="C344" s="20"/>
      <c r="D344" s="19"/>
      <c r="E344" s="19"/>
      <c r="F344" s="19"/>
      <c r="G344" s="19"/>
      <c r="H344" s="20"/>
      <c r="I344" s="20"/>
      <c r="J344" s="20"/>
      <c r="K344" s="20"/>
      <c r="L344" s="20"/>
      <c r="M344" s="19"/>
      <c r="N344" s="19"/>
      <c r="O344" s="27"/>
      <c r="P344" s="21"/>
      <c r="Q344" s="21"/>
      <c r="R344" s="21"/>
    </row>
    <row r="345" spans="1:18" ht="15" hidden="1" customHeight="1">
      <c r="A345" s="19"/>
      <c r="B345" s="19"/>
      <c r="C345" s="20"/>
      <c r="D345" s="19"/>
      <c r="E345" s="19"/>
      <c r="F345" s="19"/>
      <c r="G345" s="19"/>
      <c r="H345" s="20"/>
      <c r="I345" s="20"/>
      <c r="J345" s="20"/>
      <c r="K345" s="20"/>
      <c r="L345" s="20"/>
      <c r="M345" s="19"/>
      <c r="N345" s="19"/>
      <c r="O345" s="27"/>
      <c r="P345" s="21"/>
      <c r="Q345" s="21"/>
      <c r="R345" s="21"/>
    </row>
    <row r="346" spans="1:18" ht="15" hidden="1" customHeight="1">
      <c r="A346" s="19"/>
      <c r="B346" s="19"/>
      <c r="C346" s="20"/>
      <c r="D346" s="19"/>
      <c r="E346" s="19"/>
      <c r="F346" s="19"/>
      <c r="G346" s="19"/>
      <c r="H346" s="20"/>
      <c r="I346" s="20"/>
      <c r="J346" s="20"/>
      <c r="K346" s="20"/>
      <c r="L346" s="20"/>
      <c r="M346" s="19"/>
      <c r="N346" s="19"/>
      <c r="O346" s="27"/>
      <c r="P346" s="21"/>
      <c r="Q346" s="21"/>
      <c r="R346" s="21"/>
    </row>
    <row r="347" spans="1:18" ht="15" hidden="1" customHeight="1">
      <c r="A347" s="19"/>
      <c r="B347" s="19"/>
      <c r="C347" s="20"/>
      <c r="D347" s="19"/>
      <c r="E347" s="19"/>
      <c r="F347" s="19"/>
      <c r="G347" s="19"/>
      <c r="H347" s="20"/>
      <c r="I347" s="20"/>
      <c r="J347" s="20"/>
      <c r="K347" s="20"/>
      <c r="L347" s="20"/>
      <c r="M347" s="19"/>
      <c r="N347" s="19"/>
      <c r="O347" s="27"/>
      <c r="P347" s="30"/>
      <c r="Q347" s="21"/>
      <c r="R347" s="21"/>
    </row>
    <row r="348" spans="1:18" ht="15" hidden="1" customHeight="1">
      <c r="A348" s="19"/>
      <c r="B348" s="19"/>
      <c r="C348" s="20"/>
      <c r="D348" s="19"/>
      <c r="E348" s="19"/>
      <c r="F348" s="19"/>
      <c r="G348" s="19"/>
      <c r="H348" s="20"/>
      <c r="I348" s="20"/>
      <c r="J348" s="20"/>
      <c r="K348" s="20"/>
      <c r="L348" s="20"/>
      <c r="M348" s="19"/>
      <c r="N348" s="19"/>
      <c r="O348" s="27"/>
      <c r="P348" s="30"/>
      <c r="Q348" s="21"/>
      <c r="R348" s="21"/>
    </row>
    <row r="349" spans="1:18" ht="15" hidden="1" customHeight="1">
      <c r="A349" s="19"/>
      <c r="B349" s="19"/>
      <c r="C349" s="20"/>
      <c r="D349" s="19"/>
      <c r="E349" s="19"/>
      <c r="F349" s="19"/>
      <c r="G349" s="19"/>
      <c r="H349" s="20"/>
      <c r="I349" s="20"/>
      <c r="J349" s="20"/>
      <c r="K349" s="20"/>
      <c r="L349" s="20"/>
      <c r="M349" s="19"/>
      <c r="N349" s="19"/>
      <c r="O349" s="27"/>
      <c r="P349" s="21"/>
      <c r="Q349" s="21"/>
      <c r="R349" s="21"/>
    </row>
    <row r="350" spans="1:18" ht="15" hidden="1" customHeight="1">
      <c r="A350" s="19"/>
      <c r="B350" s="19"/>
      <c r="C350" s="20"/>
      <c r="D350" s="19"/>
      <c r="E350" s="19"/>
      <c r="F350" s="19"/>
      <c r="G350" s="19"/>
      <c r="H350" s="20"/>
      <c r="I350" s="20"/>
      <c r="J350" s="20"/>
      <c r="K350" s="20"/>
      <c r="L350" s="20"/>
      <c r="M350" s="19"/>
      <c r="N350" s="19"/>
      <c r="O350" s="27"/>
      <c r="P350" s="21"/>
      <c r="Q350" s="21"/>
      <c r="R350" s="21"/>
    </row>
    <row r="351" spans="1:18" ht="15" hidden="1" customHeight="1">
      <c r="A351" s="19"/>
      <c r="B351" s="19"/>
      <c r="C351" s="20"/>
      <c r="D351" s="19"/>
      <c r="E351" s="19"/>
      <c r="F351" s="19"/>
      <c r="G351" s="19"/>
      <c r="H351" s="20"/>
      <c r="I351" s="20"/>
      <c r="J351" s="20"/>
      <c r="K351" s="20"/>
      <c r="L351" s="20"/>
      <c r="M351" s="19"/>
      <c r="N351" s="19"/>
      <c r="O351" s="27"/>
      <c r="P351" s="21"/>
      <c r="Q351" s="21"/>
      <c r="R351" s="21"/>
    </row>
    <row r="352" spans="1:18" ht="15" hidden="1" customHeight="1">
      <c r="A352" s="19"/>
      <c r="B352" s="19"/>
      <c r="C352" s="20"/>
      <c r="D352" s="19"/>
      <c r="E352" s="19"/>
      <c r="F352" s="19"/>
      <c r="G352" s="19"/>
      <c r="H352" s="20"/>
      <c r="I352" s="20"/>
      <c r="J352" s="20"/>
      <c r="K352" s="29"/>
      <c r="L352" s="20"/>
      <c r="M352" s="19"/>
      <c r="N352" s="19"/>
      <c r="O352" s="27"/>
      <c r="P352" s="21"/>
      <c r="Q352" s="21"/>
      <c r="R352" s="21"/>
    </row>
    <row r="353" spans="1:18" ht="15" hidden="1" customHeight="1">
      <c r="A353" s="19"/>
      <c r="B353" s="19"/>
      <c r="C353" s="20"/>
      <c r="D353" s="19"/>
      <c r="E353" s="19"/>
      <c r="F353" s="19"/>
      <c r="G353" s="19"/>
      <c r="H353" s="20"/>
      <c r="I353" s="20"/>
      <c r="J353" s="20"/>
      <c r="K353" s="20"/>
      <c r="L353" s="20"/>
      <c r="M353" s="19"/>
      <c r="N353" s="19"/>
      <c r="O353" s="27"/>
      <c r="P353" s="30"/>
      <c r="Q353" s="21"/>
      <c r="R353" s="21"/>
    </row>
    <row r="354" spans="1:18" ht="15" hidden="1" customHeight="1">
      <c r="A354" s="19"/>
      <c r="B354" s="19"/>
      <c r="C354" s="20"/>
      <c r="D354" s="19"/>
      <c r="E354" s="19"/>
      <c r="F354" s="19"/>
      <c r="G354" s="19"/>
      <c r="H354" s="20"/>
      <c r="I354" s="20"/>
      <c r="J354" s="20"/>
      <c r="K354" s="20"/>
      <c r="L354" s="20"/>
      <c r="M354" s="19"/>
      <c r="N354" s="19"/>
      <c r="O354" s="27"/>
      <c r="P354" s="30"/>
      <c r="Q354" s="21"/>
      <c r="R354" s="21"/>
    </row>
    <row r="355" spans="1:18" ht="15" hidden="1" customHeight="1">
      <c r="A355" s="19"/>
      <c r="B355" s="19"/>
      <c r="C355" s="20"/>
      <c r="D355" s="19"/>
      <c r="E355" s="19"/>
      <c r="F355" s="19"/>
      <c r="G355" s="19"/>
      <c r="H355" s="20"/>
      <c r="I355" s="20"/>
      <c r="J355" s="20"/>
      <c r="K355" s="20"/>
      <c r="L355" s="20"/>
      <c r="M355" s="19"/>
      <c r="N355" s="19"/>
      <c r="O355" s="27"/>
      <c r="P355" s="21"/>
      <c r="Q355" s="21"/>
      <c r="R355" s="21"/>
    </row>
    <row r="356" spans="1:18" ht="15" hidden="1" customHeight="1">
      <c r="A356" s="19"/>
      <c r="B356" s="19"/>
      <c r="C356" s="20"/>
      <c r="D356" s="19"/>
      <c r="E356" s="19"/>
      <c r="F356" s="19"/>
      <c r="G356" s="19"/>
      <c r="H356" s="20"/>
      <c r="I356" s="20"/>
      <c r="J356" s="20"/>
      <c r="K356" s="20"/>
      <c r="L356" s="20"/>
      <c r="M356" s="19"/>
      <c r="N356" s="19"/>
      <c r="O356" s="27"/>
      <c r="P356" s="30"/>
      <c r="Q356" s="21"/>
      <c r="R356" s="21"/>
    </row>
    <row r="357" spans="1:18" ht="15" hidden="1" customHeight="1">
      <c r="A357" s="19"/>
      <c r="B357" s="19"/>
      <c r="C357" s="20"/>
      <c r="D357" s="19"/>
      <c r="E357" s="19"/>
      <c r="F357" s="19"/>
      <c r="G357" s="19"/>
      <c r="H357" s="20"/>
      <c r="I357" s="20"/>
      <c r="J357" s="20"/>
      <c r="K357" s="20"/>
      <c r="L357" s="20"/>
      <c r="M357" s="19"/>
      <c r="N357" s="19"/>
      <c r="O357" s="27"/>
      <c r="P357" s="21"/>
      <c r="Q357" s="21"/>
      <c r="R357" s="21"/>
    </row>
    <row r="358" spans="1:18" ht="15" hidden="1" customHeight="1">
      <c r="A358" s="19"/>
      <c r="B358" s="19"/>
      <c r="C358" s="20"/>
      <c r="D358" s="19"/>
      <c r="E358" s="19"/>
      <c r="F358" s="19"/>
      <c r="G358" s="19"/>
      <c r="H358" s="20"/>
      <c r="I358" s="20"/>
      <c r="J358" s="20"/>
      <c r="K358" s="20"/>
      <c r="L358" s="20"/>
      <c r="M358" s="19"/>
      <c r="N358" s="19"/>
      <c r="O358" s="27"/>
      <c r="P358" s="21"/>
      <c r="Q358" s="21"/>
      <c r="R358" s="21"/>
    </row>
    <row r="359" spans="1:18" ht="15" hidden="1" customHeight="1">
      <c r="A359" s="19"/>
      <c r="B359" s="19"/>
      <c r="C359" s="20"/>
      <c r="D359" s="19"/>
      <c r="E359" s="19"/>
      <c r="F359" s="19"/>
      <c r="G359" s="19"/>
      <c r="H359" s="20"/>
      <c r="I359" s="20"/>
      <c r="J359" s="20"/>
      <c r="K359" s="20"/>
      <c r="L359" s="20"/>
      <c r="M359" s="19"/>
      <c r="N359" s="19"/>
      <c r="O359" s="27"/>
      <c r="P359" s="30"/>
      <c r="Q359" s="21"/>
      <c r="R359" s="21"/>
    </row>
    <row r="360" spans="1:18" ht="15" hidden="1" customHeight="1">
      <c r="A360" s="19"/>
      <c r="B360" s="19"/>
      <c r="C360" s="20"/>
      <c r="D360" s="19"/>
      <c r="E360" s="19"/>
      <c r="F360" s="19"/>
      <c r="G360" s="19"/>
      <c r="H360" s="20"/>
      <c r="I360" s="20"/>
      <c r="J360" s="20"/>
      <c r="K360" s="20"/>
      <c r="L360" s="20"/>
      <c r="M360" s="19"/>
      <c r="N360" s="19"/>
      <c r="O360" s="27"/>
      <c r="P360" s="21"/>
      <c r="Q360" s="21"/>
      <c r="R360" s="21"/>
    </row>
    <row r="361" spans="1:18" ht="15" hidden="1" customHeight="1">
      <c r="A361" s="19"/>
      <c r="B361" s="19"/>
      <c r="C361" s="20"/>
      <c r="D361" s="19"/>
      <c r="E361" s="19"/>
      <c r="F361" s="19"/>
      <c r="G361" s="19"/>
      <c r="H361" s="20"/>
      <c r="I361" s="20"/>
      <c r="J361" s="20"/>
      <c r="K361" s="20"/>
      <c r="L361" s="20"/>
      <c r="M361" s="19"/>
      <c r="N361" s="19"/>
      <c r="O361" s="27"/>
      <c r="P361" s="21"/>
      <c r="Q361" s="21"/>
      <c r="R361" s="21"/>
    </row>
    <row r="362" spans="1:18" ht="15" hidden="1" customHeight="1">
      <c r="A362" s="19"/>
      <c r="B362" s="19"/>
      <c r="C362" s="20"/>
      <c r="D362" s="19"/>
      <c r="E362" s="19"/>
      <c r="F362" s="19"/>
      <c r="G362" s="19"/>
      <c r="H362" s="20"/>
      <c r="I362" s="20"/>
      <c r="J362" s="20"/>
      <c r="K362" s="20"/>
      <c r="L362" s="20"/>
      <c r="M362" s="19"/>
      <c r="N362" s="19"/>
      <c r="O362" s="27"/>
      <c r="P362" s="21"/>
      <c r="Q362" s="21"/>
      <c r="R362" s="21"/>
    </row>
    <row r="363" spans="1:18" ht="15" hidden="1" customHeight="1">
      <c r="A363" s="19"/>
      <c r="B363" s="19"/>
      <c r="C363" s="20"/>
      <c r="D363" s="19"/>
      <c r="E363" s="19"/>
      <c r="F363" s="19"/>
      <c r="G363" s="19"/>
      <c r="H363" s="20"/>
      <c r="I363" s="20"/>
      <c r="J363" s="20"/>
      <c r="K363" s="20"/>
      <c r="L363" s="20"/>
      <c r="M363" s="19"/>
      <c r="N363" s="19"/>
      <c r="O363" s="27"/>
      <c r="P363" s="21"/>
      <c r="Q363" s="21"/>
      <c r="R363" s="21"/>
    </row>
    <row r="364" spans="1:18" ht="15" hidden="1" customHeight="1">
      <c r="A364" s="19"/>
      <c r="B364" s="19"/>
      <c r="C364" s="20"/>
      <c r="D364" s="19"/>
      <c r="E364" s="19"/>
      <c r="F364" s="19"/>
      <c r="G364" s="19"/>
      <c r="H364" s="20"/>
      <c r="I364" s="20"/>
      <c r="J364" s="20"/>
      <c r="K364" s="20"/>
      <c r="L364" s="20"/>
      <c r="M364" s="19"/>
      <c r="N364" s="19"/>
      <c r="O364" s="27"/>
      <c r="P364" s="21"/>
      <c r="Q364" s="21"/>
      <c r="R364" s="21"/>
    </row>
    <row r="365" spans="1:18" ht="15" hidden="1" customHeight="1">
      <c r="A365" s="19"/>
      <c r="B365" s="19"/>
      <c r="C365" s="20"/>
      <c r="D365" s="19"/>
      <c r="E365" s="19"/>
      <c r="F365" s="19"/>
      <c r="G365" s="19"/>
      <c r="H365" s="20"/>
      <c r="I365" s="20"/>
      <c r="J365" s="20"/>
      <c r="K365" s="20"/>
      <c r="L365" s="20"/>
      <c r="M365" s="19"/>
      <c r="N365" s="19"/>
      <c r="O365" s="27"/>
      <c r="P365" s="21"/>
      <c r="Q365" s="21"/>
      <c r="R365" s="21"/>
    </row>
    <row r="366" spans="1:18" ht="15" hidden="1" customHeight="1">
      <c r="A366" s="19"/>
      <c r="B366" s="19"/>
      <c r="C366" s="20"/>
      <c r="D366" s="19"/>
      <c r="E366" s="19"/>
      <c r="F366" s="19"/>
      <c r="G366" s="19"/>
      <c r="H366" s="20"/>
      <c r="I366" s="20"/>
      <c r="J366" s="20"/>
      <c r="K366" s="20"/>
      <c r="L366" s="20"/>
      <c r="M366" s="19"/>
      <c r="N366" s="19"/>
      <c r="O366" s="27"/>
      <c r="P366" s="30"/>
      <c r="Q366" s="21"/>
      <c r="R366" s="21"/>
    </row>
    <row r="367" spans="1:18" ht="15" hidden="1" customHeight="1">
      <c r="A367" s="19"/>
      <c r="B367" s="19"/>
      <c r="C367" s="20"/>
      <c r="D367" s="19"/>
      <c r="E367" s="19"/>
      <c r="F367" s="19"/>
      <c r="G367" s="19"/>
      <c r="H367" s="20"/>
      <c r="I367" s="20"/>
      <c r="J367" s="20"/>
      <c r="K367" s="20"/>
      <c r="L367" s="20"/>
      <c r="M367" s="19"/>
      <c r="N367" s="19"/>
      <c r="O367" s="27"/>
      <c r="P367" s="21"/>
      <c r="Q367" s="21"/>
      <c r="R367" s="21"/>
    </row>
    <row r="368" spans="1:18" ht="15" hidden="1" customHeight="1">
      <c r="A368" s="19"/>
      <c r="B368" s="19"/>
      <c r="C368" s="20"/>
      <c r="D368" s="19"/>
      <c r="E368" s="19"/>
      <c r="F368" s="19"/>
      <c r="G368" s="19"/>
      <c r="H368" s="20"/>
      <c r="I368" s="20"/>
      <c r="J368" s="20"/>
      <c r="K368" s="20"/>
      <c r="L368" s="20"/>
      <c r="M368" s="19"/>
      <c r="N368" s="19"/>
      <c r="O368" s="27"/>
      <c r="P368" s="21"/>
      <c r="Q368" s="21"/>
      <c r="R368" s="21"/>
    </row>
    <row r="369" spans="1:18" ht="15" hidden="1" customHeight="1">
      <c r="A369" s="19"/>
      <c r="B369" s="19"/>
      <c r="C369" s="20"/>
      <c r="D369" s="19"/>
      <c r="E369" s="19"/>
      <c r="F369" s="19"/>
      <c r="G369" s="19"/>
      <c r="H369" s="20"/>
      <c r="I369" s="20"/>
      <c r="J369" s="20"/>
      <c r="K369" s="20"/>
      <c r="L369" s="20"/>
      <c r="M369" s="19"/>
      <c r="N369" s="19"/>
      <c r="O369" s="27"/>
      <c r="P369" s="21"/>
      <c r="Q369" s="21"/>
      <c r="R369" s="21"/>
    </row>
    <row r="370" spans="1:18" ht="15" hidden="1" customHeight="1">
      <c r="A370" s="19"/>
      <c r="B370" s="19"/>
      <c r="C370" s="20"/>
      <c r="D370" s="19"/>
      <c r="E370" s="19"/>
      <c r="F370" s="19"/>
      <c r="G370" s="19"/>
      <c r="H370" s="20"/>
      <c r="I370" s="20"/>
      <c r="J370" s="20"/>
      <c r="K370" s="20"/>
      <c r="L370" s="20"/>
      <c r="M370" s="19"/>
      <c r="N370" s="19"/>
      <c r="O370" s="27"/>
      <c r="P370" s="21"/>
      <c r="Q370" s="21"/>
      <c r="R370" s="21"/>
    </row>
    <row r="371" spans="1:18" ht="15" hidden="1" customHeight="1">
      <c r="A371" s="19"/>
      <c r="B371" s="19"/>
      <c r="C371" s="20"/>
      <c r="D371" s="19"/>
      <c r="E371" s="19"/>
      <c r="F371" s="19"/>
      <c r="G371" s="19"/>
      <c r="H371" s="20"/>
      <c r="I371" s="20"/>
      <c r="J371" s="20"/>
      <c r="K371" s="20"/>
      <c r="L371" s="20"/>
      <c r="M371" s="19"/>
      <c r="N371" s="19"/>
      <c r="O371" s="27"/>
      <c r="P371" s="21"/>
      <c r="Q371" s="21"/>
      <c r="R371" s="21"/>
    </row>
    <row r="372" spans="1:18" ht="15" hidden="1" customHeight="1">
      <c r="A372" s="19"/>
      <c r="B372" s="19"/>
      <c r="C372" s="20"/>
      <c r="D372" s="19"/>
      <c r="E372" s="19"/>
      <c r="F372" s="19"/>
      <c r="G372" s="19"/>
      <c r="H372" s="20"/>
      <c r="I372" s="20"/>
      <c r="J372" s="20"/>
      <c r="K372" s="20"/>
      <c r="L372" s="20"/>
      <c r="M372" s="19"/>
      <c r="N372" s="19"/>
      <c r="O372" s="27"/>
      <c r="P372" s="30"/>
      <c r="Q372" s="21"/>
      <c r="R372" s="21"/>
    </row>
    <row r="373" spans="1:18" ht="15" hidden="1" customHeight="1">
      <c r="A373" s="19"/>
      <c r="B373" s="19"/>
      <c r="C373" s="20"/>
      <c r="D373" s="19"/>
      <c r="E373" s="19"/>
      <c r="F373" s="19"/>
      <c r="G373" s="19"/>
      <c r="H373" s="20"/>
      <c r="I373" s="20"/>
      <c r="J373" s="20"/>
      <c r="K373" s="20"/>
      <c r="L373" s="20"/>
      <c r="M373" s="19"/>
      <c r="N373" s="19"/>
      <c r="O373" s="27"/>
      <c r="P373" s="30"/>
      <c r="Q373" s="21"/>
      <c r="R373" s="21"/>
    </row>
    <row r="374" spans="1:18" ht="15" hidden="1" customHeight="1">
      <c r="A374" s="19"/>
      <c r="B374" s="19"/>
      <c r="C374" s="20"/>
      <c r="D374" s="19"/>
      <c r="E374" s="19"/>
      <c r="F374" s="19"/>
      <c r="G374" s="19"/>
      <c r="H374" s="20"/>
      <c r="I374" s="20"/>
      <c r="J374" s="20"/>
      <c r="K374" s="20"/>
      <c r="L374" s="20"/>
      <c r="M374" s="19"/>
      <c r="N374" s="19"/>
      <c r="O374" s="27"/>
      <c r="P374" s="21"/>
      <c r="Q374" s="21"/>
      <c r="R374" s="21"/>
    </row>
    <row r="375" spans="1:18" ht="15" hidden="1" customHeight="1">
      <c r="A375" s="19"/>
      <c r="B375" s="19"/>
      <c r="C375" s="20"/>
      <c r="D375" s="19"/>
      <c r="E375" s="19"/>
      <c r="F375" s="19"/>
      <c r="G375" s="19"/>
      <c r="H375" s="20"/>
      <c r="I375" s="20"/>
      <c r="J375" s="20"/>
      <c r="K375" s="20"/>
      <c r="L375" s="20"/>
      <c r="M375" s="19"/>
      <c r="N375" s="19"/>
      <c r="O375" s="27"/>
      <c r="P375" s="30"/>
      <c r="Q375" s="21"/>
      <c r="R375" s="21"/>
    </row>
    <row r="376" spans="1:18" ht="15" hidden="1" customHeight="1">
      <c r="A376" s="19"/>
      <c r="B376" s="19"/>
      <c r="C376" s="20"/>
      <c r="D376" s="19"/>
      <c r="E376" s="19"/>
      <c r="F376" s="19"/>
      <c r="G376" s="19"/>
      <c r="H376" s="20"/>
      <c r="I376" s="20"/>
      <c r="J376" s="20"/>
      <c r="K376" s="20"/>
      <c r="L376" s="20"/>
      <c r="M376" s="19"/>
      <c r="N376" s="19"/>
      <c r="O376" s="27"/>
      <c r="P376" s="21"/>
      <c r="Q376" s="21"/>
      <c r="R376" s="21"/>
    </row>
    <row r="377" spans="1:18" ht="15" hidden="1" customHeight="1">
      <c r="A377" s="19"/>
      <c r="B377" s="19"/>
      <c r="C377" s="20"/>
      <c r="D377" s="19"/>
      <c r="E377" s="19"/>
      <c r="F377" s="19"/>
      <c r="G377" s="19"/>
      <c r="H377" s="20"/>
      <c r="I377" s="20"/>
      <c r="J377" s="20"/>
      <c r="K377" s="20"/>
      <c r="L377" s="20"/>
      <c r="M377" s="19"/>
      <c r="N377" s="19"/>
      <c r="O377" s="27"/>
      <c r="P377" s="21"/>
      <c r="Q377" s="21"/>
      <c r="R377" s="21"/>
    </row>
    <row r="378" spans="1:18" ht="15" hidden="1" customHeight="1">
      <c r="A378" s="19"/>
      <c r="B378" s="19"/>
      <c r="C378" s="20"/>
      <c r="D378" s="19"/>
      <c r="E378" s="19"/>
      <c r="F378" s="19"/>
      <c r="G378" s="19"/>
      <c r="H378" s="20"/>
      <c r="I378" s="20"/>
      <c r="J378" s="20"/>
      <c r="K378" s="20"/>
      <c r="L378" s="20"/>
      <c r="M378" s="19"/>
      <c r="N378" s="19"/>
      <c r="O378" s="27"/>
      <c r="P378" s="21"/>
      <c r="Q378" s="21"/>
      <c r="R378" s="21"/>
    </row>
    <row r="379" spans="1:18" ht="15" hidden="1" customHeight="1">
      <c r="A379" s="19"/>
      <c r="B379" s="19"/>
      <c r="C379" s="20"/>
      <c r="D379" s="19"/>
      <c r="E379" s="19"/>
      <c r="F379" s="19"/>
      <c r="G379" s="19"/>
      <c r="H379" s="20"/>
      <c r="I379" s="20"/>
      <c r="J379" s="20"/>
      <c r="K379" s="20"/>
      <c r="L379" s="20"/>
      <c r="M379" s="19"/>
      <c r="N379" s="19"/>
      <c r="O379" s="27"/>
      <c r="P379" s="21"/>
      <c r="Q379" s="21"/>
      <c r="R379" s="21"/>
    </row>
    <row r="380" spans="1:18" ht="15" hidden="1" customHeight="1">
      <c r="A380" s="19"/>
      <c r="B380" s="19"/>
      <c r="C380" s="20"/>
      <c r="D380" s="19"/>
      <c r="E380" s="19"/>
      <c r="F380" s="19"/>
      <c r="G380" s="19"/>
      <c r="H380" s="20"/>
      <c r="I380" s="20"/>
      <c r="J380" s="20"/>
      <c r="K380" s="20"/>
      <c r="L380" s="20"/>
      <c r="M380" s="19"/>
      <c r="N380" s="19"/>
      <c r="O380" s="27"/>
      <c r="P380" s="21"/>
      <c r="Q380" s="21"/>
      <c r="R380" s="21"/>
    </row>
    <row r="381" spans="1:18" ht="15" hidden="1" customHeight="1">
      <c r="A381" s="19"/>
      <c r="B381" s="19"/>
      <c r="C381" s="20"/>
      <c r="D381" s="19"/>
      <c r="E381" s="19"/>
      <c r="F381" s="19"/>
      <c r="G381" s="19"/>
      <c r="H381" s="20"/>
      <c r="I381" s="20"/>
      <c r="J381" s="20"/>
      <c r="K381" s="20"/>
      <c r="L381" s="20"/>
      <c r="M381" s="19"/>
      <c r="N381" s="19"/>
      <c r="O381" s="27"/>
      <c r="P381" s="21"/>
      <c r="Q381" s="21"/>
      <c r="R381" s="21"/>
    </row>
    <row r="382" spans="1:18" ht="15" hidden="1" customHeight="1">
      <c r="A382" s="19"/>
      <c r="B382" s="19"/>
      <c r="C382" s="20"/>
      <c r="D382" s="19"/>
      <c r="E382" s="19"/>
      <c r="F382" s="19"/>
      <c r="G382" s="19"/>
      <c r="H382" s="20"/>
      <c r="I382" s="20"/>
      <c r="J382" s="20"/>
      <c r="K382" s="20"/>
      <c r="L382" s="20"/>
      <c r="M382" s="19"/>
      <c r="N382" s="19"/>
      <c r="O382" s="27"/>
      <c r="P382" s="21"/>
      <c r="Q382" s="21"/>
      <c r="R382" s="21"/>
    </row>
    <row r="383" spans="1:18" ht="15" hidden="1" customHeight="1">
      <c r="A383" s="19"/>
      <c r="B383" s="19"/>
      <c r="C383" s="20"/>
      <c r="D383" s="19"/>
      <c r="E383" s="19"/>
      <c r="F383" s="19"/>
      <c r="G383" s="19"/>
      <c r="H383" s="20"/>
      <c r="I383" s="20"/>
      <c r="J383" s="20"/>
      <c r="K383" s="20"/>
      <c r="L383" s="20"/>
      <c r="M383" s="19"/>
      <c r="N383" s="19"/>
      <c r="O383" s="27"/>
      <c r="P383" s="21"/>
      <c r="Q383" s="21"/>
      <c r="R383" s="21"/>
    </row>
    <row r="384" spans="1:18" ht="15" hidden="1" customHeight="1">
      <c r="A384" s="19"/>
      <c r="B384" s="19"/>
      <c r="C384" s="20"/>
      <c r="D384" s="19"/>
      <c r="E384" s="19"/>
      <c r="F384" s="19"/>
      <c r="G384" s="19"/>
      <c r="H384" s="20"/>
      <c r="I384" s="20"/>
      <c r="J384" s="20"/>
      <c r="K384" s="20"/>
      <c r="L384" s="20"/>
      <c r="M384" s="19"/>
      <c r="N384" s="19"/>
      <c r="O384" s="27"/>
      <c r="P384" s="21"/>
      <c r="Q384" s="21"/>
      <c r="R384" s="21"/>
    </row>
    <row r="385" spans="1:18" ht="15" hidden="1" customHeight="1">
      <c r="A385" s="19"/>
      <c r="B385" s="19"/>
      <c r="C385" s="20"/>
      <c r="D385" s="19"/>
      <c r="E385" s="19"/>
      <c r="F385" s="19"/>
      <c r="G385" s="19"/>
      <c r="H385" s="20"/>
      <c r="I385" s="20"/>
      <c r="J385" s="20"/>
      <c r="K385" s="20"/>
      <c r="L385" s="20"/>
      <c r="M385" s="19"/>
      <c r="N385" s="19"/>
      <c r="O385" s="27"/>
      <c r="P385" s="21"/>
      <c r="Q385" s="21"/>
      <c r="R385" s="21"/>
    </row>
    <row r="386" spans="1:18" ht="15" hidden="1" customHeight="1">
      <c r="A386" s="19"/>
      <c r="B386" s="19"/>
      <c r="C386" s="20"/>
      <c r="D386" s="19"/>
      <c r="E386" s="19"/>
      <c r="F386" s="19"/>
      <c r="G386" s="19"/>
      <c r="H386" s="20"/>
      <c r="I386" s="20"/>
      <c r="J386" s="20"/>
      <c r="K386" s="20"/>
      <c r="L386" s="20"/>
      <c r="M386" s="19"/>
      <c r="N386" s="19"/>
      <c r="O386" s="27"/>
      <c r="P386" s="21"/>
      <c r="Q386" s="21"/>
      <c r="R386" s="21"/>
    </row>
    <row r="387" spans="1:18" ht="15" hidden="1" customHeight="1">
      <c r="A387" s="19"/>
      <c r="B387" s="19"/>
      <c r="C387" s="20"/>
      <c r="D387" s="19"/>
      <c r="E387" s="19"/>
      <c r="F387" s="19"/>
      <c r="G387" s="19"/>
      <c r="H387" s="20"/>
      <c r="I387" s="20"/>
      <c r="J387" s="20"/>
      <c r="K387" s="20"/>
      <c r="L387" s="20"/>
      <c r="M387" s="19"/>
      <c r="N387" s="19"/>
      <c r="O387" s="27"/>
      <c r="P387" s="21"/>
      <c r="Q387" s="21"/>
      <c r="R387" s="21"/>
    </row>
    <row r="388" spans="1:18" ht="15" hidden="1" customHeight="1">
      <c r="A388" s="19"/>
      <c r="B388" s="19"/>
      <c r="C388" s="20"/>
      <c r="D388" s="19"/>
      <c r="E388" s="19"/>
      <c r="F388" s="19"/>
      <c r="G388" s="19"/>
      <c r="H388" s="20"/>
      <c r="I388" s="20"/>
      <c r="J388" s="20"/>
      <c r="K388" s="20"/>
      <c r="L388" s="20"/>
      <c r="M388" s="19"/>
      <c r="N388" s="19"/>
      <c r="O388" s="27"/>
      <c r="P388" s="21"/>
      <c r="Q388" s="21"/>
      <c r="R388" s="21"/>
    </row>
    <row r="389" spans="1:18" ht="15" hidden="1" customHeight="1">
      <c r="A389" s="19"/>
      <c r="B389" s="19"/>
      <c r="C389" s="20"/>
      <c r="D389" s="19"/>
      <c r="E389" s="19"/>
      <c r="F389" s="19"/>
      <c r="G389" s="19"/>
      <c r="H389" s="20"/>
      <c r="I389" s="20"/>
      <c r="J389" s="20"/>
      <c r="K389" s="20"/>
      <c r="L389" s="20"/>
      <c r="M389" s="19"/>
      <c r="N389" s="19"/>
      <c r="O389" s="27"/>
      <c r="P389" s="21"/>
      <c r="Q389" s="21"/>
      <c r="R389" s="21"/>
    </row>
    <row r="390" spans="1:18" ht="15" hidden="1" customHeight="1">
      <c r="A390" s="19"/>
      <c r="B390" s="19"/>
      <c r="C390" s="20"/>
      <c r="D390" s="19"/>
      <c r="E390" s="19"/>
      <c r="F390" s="19"/>
      <c r="G390" s="19"/>
      <c r="H390" s="20"/>
      <c r="I390" s="20"/>
      <c r="J390" s="20"/>
      <c r="K390" s="20"/>
      <c r="L390" s="20"/>
      <c r="M390" s="19"/>
      <c r="N390" s="19"/>
      <c r="O390" s="27"/>
      <c r="P390" s="21"/>
      <c r="Q390" s="21"/>
      <c r="R390" s="21"/>
    </row>
    <row r="391" spans="1:18" ht="15" hidden="1" customHeight="1">
      <c r="A391" s="19"/>
      <c r="B391" s="19"/>
      <c r="C391" s="20"/>
      <c r="D391" s="19"/>
      <c r="E391" s="19"/>
      <c r="F391" s="19"/>
      <c r="G391" s="19"/>
      <c r="H391" s="20"/>
      <c r="I391" s="20"/>
      <c r="J391" s="20"/>
      <c r="K391" s="20"/>
      <c r="L391" s="20"/>
      <c r="M391" s="19"/>
      <c r="N391" s="19"/>
      <c r="O391" s="27"/>
      <c r="P391" s="21"/>
      <c r="Q391" s="21"/>
      <c r="R391" s="21"/>
    </row>
    <row r="392" spans="1:18" ht="15" hidden="1" customHeight="1">
      <c r="A392" s="19"/>
      <c r="B392" s="19"/>
      <c r="C392" s="20"/>
      <c r="D392" s="19"/>
      <c r="E392" s="19"/>
      <c r="F392" s="19"/>
      <c r="G392" s="19"/>
      <c r="H392" s="20"/>
      <c r="I392" s="20"/>
      <c r="J392" s="20"/>
      <c r="K392" s="20"/>
      <c r="L392" s="20"/>
      <c r="M392" s="19"/>
      <c r="N392" s="19"/>
      <c r="O392" s="27"/>
      <c r="P392" s="21"/>
      <c r="Q392" s="21"/>
      <c r="R392" s="21"/>
    </row>
    <row r="393" spans="1:18" ht="15" hidden="1" customHeight="1">
      <c r="A393" s="19"/>
      <c r="B393" s="19"/>
      <c r="C393" s="20"/>
      <c r="D393" s="19"/>
      <c r="E393" s="19"/>
      <c r="F393" s="19"/>
      <c r="G393" s="19"/>
      <c r="H393" s="20"/>
      <c r="I393" s="20"/>
      <c r="J393" s="20"/>
      <c r="K393" s="20"/>
      <c r="L393" s="20"/>
      <c r="M393" s="19"/>
      <c r="N393" s="19"/>
      <c r="O393" s="27"/>
      <c r="P393" s="21"/>
      <c r="Q393" s="21"/>
      <c r="R393" s="21"/>
    </row>
    <row r="394" spans="1:18" ht="15" hidden="1" customHeight="1">
      <c r="A394" s="19"/>
      <c r="B394" s="19"/>
      <c r="C394" s="20"/>
      <c r="D394" s="19"/>
      <c r="E394" s="19"/>
      <c r="F394" s="19"/>
      <c r="G394" s="19"/>
      <c r="H394" s="20"/>
      <c r="I394" s="20"/>
      <c r="J394" s="20"/>
      <c r="K394" s="20"/>
      <c r="L394" s="20"/>
      <c r="M394" s="19"/>
      <c r="N394" s="19"/>
      <c r="O394" s="27"/>
      <c r="P394" s="21"/>
      <c r="Q394" s="21"/>
      <c r="R394" s="21"/>
    </row>
    <row r="395" spans="1:18" ht="15" hidden="1" customHeight="1">
      <c r="A395" s="19"/>
      <c r="B395" s="19"/>
      <c r="C395" s="20"/>
      <c r="D395" s="19"/>
      <c r="E395" s="19"/>
      <c r="F395" s="19"/>
      <c r="G395" s="19"/>
      <c r="H395" s="20"/>
      <c r="I395" s="20"/>
      <c r="J395" s="20"/>
      <c r="K395" s="20"/>
      <c r="L395" s="20"/>
      <c r="M395" s="19"/>
      <c r="N395" s="19"/>
      <c r="O395" s="27"/>
      <c r="P395" s="21"/>
      <c r="Q395" s="21"/>
      <c r="R395" s="21"/>
    </row>
    <row r="396" spans="1:18" ht="15" hidden="1" customHeight="1">
      <c r="A396" s="19"/>
      <c r="B396" s="19"/>
      <c r="C396" s="20"/>
      <c r="D396" s="19"/>
      <c r="E396" s="19"/>
      <c r="F396" s="19"/>
      <c r="G396" s="19"/>
      <c r="H396" s="20"/>
      <c r="I396" s="20"/>
      <c r="J396" s="20"/>
      <c r="K396" s="20"/>
      <c r="L396" s="20"/>
      <c r="M396" s="19"/>
      <c r="N396" s="19"/>
      <c r="O396" s="27"/>
      <c r="P396" s="21"/>
      <c r="Q396" s="21"/>
      <c r="R396" s="21"/>
    </row>
    <row r="397" spans="1:18" ht="15" hidden="1" customHeight="1">
      <c r="A397" s="19"/>
      <c r="B397" s="19"/>
      <c r="C397" s="20"/>
      <c r="D397" s="19"/>
      <c r="E397" s="19"/>
      <c r="F397" s="19"/>
      <c r="G397" s="19"/>
      <c r="H397" s="20"/>
      <c r="I397" s="20"/>
      <c r="J397" s="20"/>
      <c r="K397" s="20"/>
      <c r="L397" s="20"/>
      <c r="M397" s="19"/>
      <c r="N397" s="19"/>
      <c r="O397" s="27"/>
      <c r="P397" s="21"/>
      <c r="Q397" s="21"/>
      <c r="R397" s="21"/>
    </row>
    <row r="398" spans="1:18" ht="15" hidden="1" customHeight="1">
      <c r="A398" s="19"/>
      <c r="B398" s="19"/>
      <c r="C398" s="20"/>
      <c r="D398" s="19"/>
      <c r="E398" s="19"/>
      <c r="F398" s="19"/>
      <c r="G398" s="19"/>
      <c r="H398" s="20"/>
      <c r="I398" s="20"/>
      <c r="J398" s="20"/>
      <c r="K398" s="20"/>
      <c r="L398" s="20"/>
      <c r="M398" s="19"/>
      <c r="N398" s="19"/>
      <c r="O398" s="27"/>
      <c r="P398" s="21"/>
      <c r="Q398" s="21"/>
      <c r="R398" s="21"/>
    </row>
    <row r="399" spans="1:18" ht="15" hidden="1" customHeight="1">
      <c r="A399" s="19"/>
      <c r="B399" s="19"/>
      <c r="C399" s="20"/>
      <c r="D399" s="19"/>
      <c r="E399" s="19"/>
      <c r="F399" s="19"/>
      <c r="G399" s="19"/>
      <c r="H399" s="20"/>
      <c r="I399" s="20"/>
      <c r="J399" s="20"/>
      <c r="K399" s="20"/>
      <c r="L399" s="20"/>
      <c r="M399" s="19"/>
      <c r="N399" s="19"/>
      <c r="O399" s="27"/>
      <c r="P399" s="30"/>
      <c r="Q399" s="21"/>
      <c r="R399" s="21"/>
    </row>
    <row r="400" spans="1:18" ht="15" hidden="1" customHeight="1">
      <c r="A400" s="19"/>
      <c r="B400" s="19"/>
      <c r="C400" s="20"/>
      <c r="D400" s="19"/>
      <c r="E400" s="19"/>
      <c r="F400" s="19"/>
      <c r="G400" s="19"/>
      <c r="H400" s="20"/>
      <c r="I400" s="20"/>
      <c r="J400" s="20"/>
      <c r="K400" s="20"/>
      <c r="L400" s="20"/>
      <c r="M400" s="19"/>
      <c r="N400" s="19"/>
      <c r="O400" s="27"/>
      <c r="P400" s="21"/>
      <c r="Q400" s="21"/>
      <c r="R400" s="21"/>
    </row>
    <row r="401" spans="1:18" ht="15" hidden="1" customHeight="1">
      <c r="A401" s="19"/>
      <c r="B401" s="19"/>
      <c r="C401" s="20"/>
      <c r="D401" s="19"/>
      <c r="E401" s="19"/>
      <c r="F401" s="19"/>
      <c r="G401" s="19"/>
      <c r="H401" s="20"/>
      <c r="I401" s="20"/>
      <c r="J401" s="20"/>
      <c r="K401" s="20"/>
      <c r="L401" s="20"/>
      <c r="M401" s="19"/>
      <c r="N401" s="19"/>
      <c r="O401" s="27"/>
      <c r="P401" s="21"/>
      <c r="Q401" s="21"/>
      <c r="R401" s="21"/>
    </row>
    <row r="402" spans="1:18" ht="15" hidden="1" customHeight="1">
      <c r="A402" s="19"/>
      <c r="B402" s="19"/>
      <c r="C402" s="20"/>
      <c r="D402" s="19"/>
      <c r="E402" s="19"/>
      <c r="F402" s="19"/>
      <c r="G402" s="19"/>
      <c r="H402" s="20"/>
      <c r="I402" s="20"/>
      <c r="J402" s="20"/>
      <c r="K402" s="20"/>
      <c r="L402" s="20"/>
      <c r="M402" s="19"/>
      <c r="N402" s="19"/>
      <c r="O402" s="27"/>
      <c r="P402" s="21"/>
      <c r="Q402" s="21"/>
      <c r="R402" s="21"/>
    </row>
    <row r="403" spans="1:18" ht="15" hidden="1" customHeight="1">
      <c r="A403" s="19"/>
      <c r="B403" s="19"/>
      <c r="C403" s="20"/>
      <c r="D403" s="19"/>
      <c r="E403" s="19"/>
      <c r="F403" s="19"/>
      <c r="G403" s="19"/>
      <c r="H403" s="20"/>
      <c r="I403" s="20"/>
      <c r="J403" s="20"/>
      <c r="K403" s="20"/>
      <c r="L403" s="20"/>
      <c r="M403" s="19"/>
      <c r="N403" s="19"/>
      <c r="O403" s="27"/>
      <c r="P403" s="21"/>
      <c r="Q403" s="21"/>
      <c r="R403" s="21"/>
    </row>
    <row r="404" spans="1:18" ht="15" hidden="1" customHeight="1">
      <c r="A404" s="19"/>
      <c r="B404" s="19"/>
      <c r="C404" s="20"/>
      <c r="D404" s="19"/>
      <c r="E404" s="19"/>
      <c r="F404" s="19"/>
      <c r="G404" s="19"/>
      <c r="H404" s="20"/>
      <c r="I404" s="20"/>
      <c r="J404" s="20"/>
      <c r="K404" s="20"/>
      <c r="L404" s="20"/>
      <c r="M404" s="19"/>
      <c r="N404" s="19"/>
      <c r="O404" s="27"/>
      <c r="P404" s="21"/>
      <c r="Q404" s="21"/>
      <c r="R404" s="21"/>
    </row>
    <row r="405" spans="1:18" ht="15" hidden="1" customHeight="1">
      <c r="A405" s="19"/>
      <c r="B405" s="19"/>
      <c r="C405" s="20"/>
      <c r="D405" s="19"/>
      <c r="E405" s="19"/>
      <c r="F405" s="19"/>
      <c r="G405" s="19"/>
      <c r="H405" s="20"/>
      <c r="I405" s="20"/>
      <c r="J405" s="20"/>
      <c r="K405" s="20"/>
      <c r="L405" s="20"/>
      <c r="M405" s="19"/>
      <c r="N405" s="19"/>
      <c r="O405" s="27"/>
      <c r="P405" s="21"/>
      <c r="Q405" s="21"/>
      <c r="R405" s="21"/>
    </row>
    <row r="406" spans="1:18" ht="15" hidden="1" customHeight="1">
      <c r="A406" s="19"/>
      <c r="B406" s="19"/>
      <c r="C406" s="20"/>
      <c r="D406" s="19"/>
      <c r="E406" s="19"/>
      <c r="F406" s="19"/>
      <c r="G406" s="19"/>
      <c r="H406" s="20"/>
      <c r="I406" s="20"/>
      <c r="J406" s="20"/>
      <c r="K406" s="20"/>
      <c r="L406" s="20"/>
      <c r="M406" s="19"/>
      <c r="N406" s="19"/>
      <c r="O406" s="27"/>
      <c r="P406" s="30"/>
      <c r="Q406" s="21"/>
      <c r="R406" s="21"/>
    </row>
    <row r="407" spans="1:18" ht="15" hidden="1" customHeight="1">
      <c r="A407" s="19"/>
      <c r="B407" s="19"/>
      <c r="C407" s="20"/>
      <c r="D407" s="19"/>
      <c r="E407" s="19"/>
      <c r="F407" s="19"/>
      <c r="G407" s="19"/>
      <c r="H407" s="20"/>
      <c r="I407" s="20"/>
      <c r="J407" s="20"/>
      <c r="K407" s="20"/>
      <c r="L407" s="20"/>
      <c r="M407" s="19"/>
      <c r="N407" s="19"/>
      <c r="O407" s="27"/>
      <c r="P407" s="21"/>
      <c r="Q407" s="21"/>
      <c r="R407" s="21"/>
    </row>
    <row r="408" spans="1:18" ht="15" hidden="1" customHeight="1">
      <c r="A408" s="19"/>
      <c r="B408" s="19"/>
      <c r="C408" s="20"/>
      <c r="D408" s="19"/>
      <c r="E408" s="19"/>
      <c r="F408" s="19"/>
      <c r="G408" s="19"/>
      <c r="H408" s="20"/>
      <c r="I408" s="20"/>
      <c r="J408" s="20"/>
      <c r="K408" s="20"/>
      <c r="L408" s="20"/>
      <c r="M408" s="19"/>
      <c r="N408" s="19"/>
      <c r="O408" s="27"/>
      <c r="P408" s="21"/>
      <c r="Q408" s="21"/>
      <c r="R408" s="21"/>
    </row>
    <row r="409" spans="1:18" ht="15" hidden="1" customHeight="1">
      <c r="A409" s="19"/>
      <c r="B409" s="19"/>
      <c r="C409" s="20"/>
      <c r="D409" s="19"/>
      <c r="E409" s="19"/>
      <c r="F409" s="19"/>
      <c r="G409" s="19"/>
      <c r="H409" s="20"/>
      <c r="I409" s="20"/>
      <c r="J409" s="20"/>
      <c r="K409" s="20"/>
      <c r="L409" s="20"/>
      <c r="M409" s="19"/>
      <c r="N409" s="19"/>
      <c r="O409" s="27"/>
      <c r="P409" s="21"/>
      <c r="Q409" s="21"/>
      <c r="R409" s="21"/>
    </row>
    <row r="410" spans="1:18" ht="15" hidden="1" customHeight="1">
      <c r="A410" s="19"/>
      <c r="B410" s="19"/>
      <c r="C410" s="20"/>
      <c r="D410" s="19"/>
      <c r="E410" s="19"/>
      <c r="F410" s="19"/>
      <c r="G410" s="19"/>
      <c r="H410" s="20"/>
      <c r="I410" s="20"/>
      <c r="J410" s="20"/>
      <c r="K410" s="20"/>
      <c r="L410" s="20"/>
      <c r="M410" s="19"/>
      <c r="N410" s="19"/>
      <c r="O410" s="27"/>
      <c r="P410" s="21"/>
      <c r="Q410" s="21"/>
      <c r="R410" s="21"/>
    </row>
    <row r="411" spans="1:18" ht="15" hidden="1" customHeight="1">
      <c r="A411" s="19"/>
      <c r="B411" s="19"/>
      <c r="C411" s="20"/>
      <c r="D411" s="19"/>
      <c r="E411" s="19"/>
      <c r="F411" s="19"/>
      <c r="G411" s="19"/>
      <c r="H411" s="20"/>
      <c r="I411" s="20"/>
      <c r="J411" s="20"/>
      <c r="K411" s="20"/>
      <c r="L411" s="20"/>
      <c r="M411" s="19"/>
      <c r="N411" s="19"/>
      <c r="O411" s="27"/>
      <c r="P411" s="21"/>
      <c r="Q411" s="21"/>
      <c r="R411" s="21"/>
    </row>
    <row r="412" spans="1:18" ht="15" hidden="1" customHeight="1">
      <c r="A412" s="19"/>
      <c r="B412" s="19"/>
      <c r="C412" s="20"/>
      <c r="D412" s="19"/>
      <c r="E412" s="19"/>
      <c r="F412" s="19"/>
      <c r="G412" s="19"/>
      <c r="H412" s="20"/>
      <c r="I412" s="20"/>
      <c r="J412" s="20"/>
      <c r="K412" s="20"/>
      <c r="L412" s="20"/>
      <c r="M412" s="19"/>
      <c r="N412" s="19"/>
      <c r="O412" s="27"/>
      <c r="P412" s="21"/>
      <c r="Q412" s="21"/>
      <c r="R412" s="21"/>
    </row>
    <row r="413" spans="1:18" ht="15" hidden="1" customHeight="1">
      <c r="A413" s="19"/>
      <c r="B413" s="19"/>
      <c r="C413" s="20"/>
      <c r="D413" s="19"/>
      <c r="E413" s="19"/>
      <c r="F413" s="19"/>
      <c r="G413" s="19"/>
      <c r="H413" s="20"/>
      <c r="I413" s="20"/>
      <c r="J413" s="20"/>
      <c r="K413" s="20"/>
      <c r="L413" s="20"/>
      <c r="M413" s="19"/>
      <c r="N413" s="19"/>
      <c r="O413" s="27"/>
      <c r="P413" s="21"/>
      <c r="Q413" s="21"/>
      <c r="R413" s="21"/>
    </row>
    <row r="414" spans="1:18" ht="15" hidden="1" customHeight="1">
      <c r="A414" s="19"/>
      <c r="B414" s="19"/>
      <c r="C414" s="20"/>
      <c r="D414" s="19"/>
      <c r="E414" s="19"/>
      <c r="F414" s="19"/>
      <c r="G414" s="19"/>
      <c r="H414" s="20"/>
      <c r="I414" s="20"/>
      <c r="J414" s="20"/>
      <c r="K414" s="20"/>
      <c r="L414" s="20"/>
      <c r="M414" s="19"/>
      <c r="N414" s="19"/>
      <c r="O414" s="27"/>
      <c r="P414" s="21"/>
      <c r="Q414" s="21"/>
      <c r="R414" s="21"/>
    </row>
    <row r="415" spans="1:18" ht="15" hidden="1" customHeight="1">
      <c r="A415" s="19"/>
      <c r="B415" s="19"/>
      <c r="C415" s="20"/>
      <c r="D415" s="19"/>
      <c r="E415" s="19"/>
      <c r="F415" s="19"/>
      <c r="G415" s="19"/>
      <c r="H415" s="20"/>
      <c r="I415" s="20"/>
      <c r="J415" s="20"/>
      <c r="K415" s="20"/>
      <c r="L415" s="20"/>
      <c r="M415" s="19"/>
      <c r="N415" s="19"/>
      <c r="O415" s="27"/>
      <c r="P415" s="21"/>
      <c r="Q415" s="21"/>
      <c r="R415" s="21"/>
    </row>
    <row r="416" spans="1:18" ht="15" hidden="1" customHeight="1">
      <c r="A416" s="19"/>
      <c r="B416" s="19"/>
      <c r="C416" s="20"/>
      <c r="D416" s="19"/>
      <c r="E416" s="19"/>
      <c r="F416" s="19"/>
      <c r="G416" s="19"/>
      <c r="H416" s="20"/>
      <c r="I416" s="20"/>
      <c r="J416" s="20"/>
      <c r="K416" s="20"/>
      <c r="L416" s="20"/>
      <c r="M416" s="19"/>
      <c r="N416" s="19"/>
      <c r="O416" s="27"/>
      <c r="P416" s="21"/>
      <c r="Q416" s="21"/>
      <c r="R416" s="21"/>
    </row>
    <row r="417" spans="1:18" ht="15" hidden="1" customHeight="1">
      <c r="A417" s="19"/>
      <c r="B417" s="19"/>
      <c r="C417" s="20"/>
      <c r="D417" s="19"/>
      <c r="E417" s="19"/>
      <c r="F417" s="19"/>
      <c r="G417" s="19"/>
      <c r="H417" s="20"/>
      <c r="I417" s="20"/>
      <c r="J417" s="20"/>
      <c r="K417" s="20"/>
      <c r="L417" s="20"/>
      <c r="M417" s="19"/>
      <c r="N417" s="19"/>
      <c r="O417" s="27"/>
      <c r="P417" s="21"/>
      <c r="Q417" s="21"/>
      <c r="R417" s="21"/>
    </row>
    <row r="418" spans="1:18" ht="15" hidden="1" customHeight="1">
      <c r="A418" s="19"/>
      <c r="B418" s="19"/>
      <c r="C418" s="20"/>
      <c r="D418" s="19"/>
      <c r="E418" s="19"/>
      <c r="F418" s="19"/>
      <c r="G418" s="19"/>
      <c r="H418" s="20"/>
      <c r="I418" s="20"/>
      <c r="J418" s="20"/>
      <c r="K418" s="20"/>
      <c r="L418" s="20"/>
      <c r="M418" s="19"/>
      <c r="N418" s="19"/>
      <c r="O418" s="27"/>
      <c r="P418" s="21"/>
      <c r="Q418" s="21"/>
      <c r="R418" s="21"/>
    </row>
    <row r="419" spans="1:18" ht="15" hidden="1" customHeight="1">
      <c r="A419" s="19"/>
      <c r="B419" s="19"/>
      <c r="C419" s="20"/>
      <c r="D419" s="19"/>
      <c r="E419" s="19"/>
      <c r="F419" s="19"/>
      <c r="G419" s="19"/>
      <c r="H419" s="20"/>
      <c r="I419" s="20"/>
      <c r="J419" s="20"/>
      <c r="K419" s="20"/>
      <c r="L419" s="20"/>
      <c r="M419" s="19"/>
      <c r="N419" s="19"/>
      <c r="O419" s="27"/>
      <c r="P419" s="21"/>
      <c r="Q419" s="21"/>
      <c r="R419" s="21"/>
    </row>
    <row r="420" spans="1:18" ht="15" hidden="1" customHeight="1">
      <c r="A420" s="19"/>
      <c r="B420" s="19"/>
      <c r="C420" s="20"/>
      <c r="D420" s="19"/>
      <c r="E420" s="19"/>
      <c r="F420" s="19"/>
      <c r="G420" s="19"/>
      <c r="H420" s="20"/>
      <c r="I420" s="20"/>
      <c r="J420" s="20"/>
      <c r="K420" s="20"/>
      <c r="L420" s="20"/>
      <c r="M420" s="19"/>
      <c r="N420" s="19"/>
      <c r="O420" s="27"/>
      <c r="P420" s="21"/>
      <c r="Q420" s="21"/>
      <c r="R420" s="21"/>
    </row>
    <row r="421" spans="1:18" ht="15" hidden="1" customHeight="1">
      <c r="A421" s="19"/>
      <c r="B421" s="19"/>
      <c r="C421" s="20"/>
      <c r="D421" s="19"/>
      <c r="E421" s="19"/>
      <c r="F421" s="19"/>
      <c r="G421" s="19"/>
      <c r="H421" s="20"/>
      <c r="I421" s="20"/>
      <c r="J421" s="20"/>
      <c r="K421" s="20"/>
      <c r="L421" s="20"/>
      <c r="M421" s="19"/>
      <c r="N421" s="19"/>
      <c r="O421" s="27"/>
      <c r="P421" s="21"/>
      <c r="Q421" s="21"/>
      <c r="R421" s="21"/>
    </row>
    <row r="422" spans="1:18" ht="15" hidden="1" customHeight="1">
      <c r="A422" s="19"/>
      <c r="B422" s="19"/>
      <c r="C422" s="20"/>
      <c r="D422" s="19"/>
      <c r="E422" s="19"/>
      <c r="F422" s="19"/>
      <c r="G422" s="19"/>
      <c r="H422" s="20"/>
      <c r="I422" s="20"/>
      <c r="J422" s="20"/>
      <c r="K422" s="20"/>
      <c r="L422" s="20"/>
      <c r="M422" s="19"/>
      <c r="N422" s="19"/>
      <c r="O422" s="27"/>
      <c r="P422" s="30"/>
      <c r="Q422" s="21"/>
      <c r="R422" s="21"/>
    </row>
    <row r="423" spans="1:18" ht="15" hidden="1" customHeight="1">
      <c r="A423" s="19"/>
      <c r="B423" s="19"/>
      <c r="C423" s="20"/>
      <c r="D423" s="19"/>
      <c r="E423" s="19"/>
      <c r="F423" s="19"/>
      <c r="G423" s="19"/>
      <c r="H423" s="20"/>
      <c r="I423" s="20"/>
      <c r="J423" s="20"/>
      <c r="K423" s="20"/>
      <c r="L423" s="20"/>
      <c r="M423" s="19"/>
      <c r="N423" s="19"/>
      <c r="O423" s="27"/>
      <c r="P423" s="21"/>
      <c r="Q423" s="21"/>
      <c r="R423" s="21"/>
    </row>
    <row r="424" spans="1:18" ht="15" hidden="1" customHeight="1">
      <c r="A424" s="19"/>
      <c r="B424" s="19"/>
      <c r="C424" s="20"/>
      <c r="D424" s="19"/>
      <c r="E424" s="19"/>
      <c r="F424" s="19"/>
      <c r="G424" s="19"/>
      <c r="H424" s="20"/>
      <c r="I424" s="20"/>
      <c r="J424" s="20"/>
      <c r="K424" s="20"/>
      <c r="L424" s="20"/>
      <c r="M424" s="19"/>
      <c r="N424" s="19"/>
      <c r="O424" s="27"/>
      <c r="P424" s="21"/>
      <c r="Q424" s="21"/>
      <c r="R424" s="21"/>
    </row>
    <row r="425" spans="1:18" ht="15" hidden="1" customHeight="1">
      <c r="A425" s="19"/>
      <c r="B425" s="19"/>
      <c r="C425" s="20"/>
      <c r="D425" s="19"/>
      <c r="E425" s="19"/>
      <c r="F425" s="19"/>
      <c r="G425" s="19"/>
      <c r="H425" s="20"/>
      <c r="I425" s="20"/>
      <c r="J425" s="20"/>
      <c r="K425" s="20"/>
      <c r="L425" s="20"/>
      <c r="M425" s="19"/>
      <c r="N425" s="19"/>
      <c r="O425" s="27"/>
      <c r="P425" s="21"/>
      <c r="Q425" s="21"/>
      <c r="R425" s="21"/>
    </row>
    <row r="426" spans="1:18" ht="15" hidden="1" customHeight="1">
      <c r="A426" s="19"/>
      <c r="B426" s="19"/>
      <c r="C426" s="20"/>
      <c r="D426" s="19"/>
      <c r="E426" s="19"/>
      <c r="F426" s="19"/>
      <c r="G426" s="19"/>
      <c r="H426" s="20"/>
      <c r="I426" s="20"/>
      <c r="J426" s="20"/>
      <c r="K426" s="20"/>
      <c r="L426" s="20"/>
      <c r="M426" s="19"/>
      <c r="N426" s="19"/>
      <c r="O426" s="27"/>
      <c r="P426" s="21"/>
      <c r="Q426" s="21"/>
      <c r="R426" s="21"/>
    </row>
    <row r="427" spans="1:18" ht="15" hidden="1" customHeight="1">
      <c r="A427" s="19"/>
      <c r="B427" s="19"/>
      <c r="C427" s="20"/>
      <c r="D427" s="19"/>
      <c r="E427" s="19"/>
      <c r="F427" s="19"/>
      <c r="G427" s="19"/>
      <c r="H427" s="20"/>
      <c r="I427" s="20"/>
      <c r="J427" s="20"/>
      <c r="K427" s="20"/>
      <c r="L427" s="20"/>
      <c r="M427" s="19"/>
      <c r="N427" s="19"/>
      <c r="O427" s="27"/>
      <c r="P427" s="21"/>
      <c r="Q427" s="21"/>
      <c r="R427" s="21"/>
    </row>
    <row r="428" spans="1:18" ht="15" hidden="1" customHeight="1">
      <c r="A428" s="19"/>
      <c r="B428" s="19"/>
      <c r="C428" s="20"/>
      <c r="D428" s="19"/>
      <c r="E428" s="19"/>
      <c r="F428" s="19"/>
      <c r="G428" s="19"/>
      <c r="H428" s="20"/>
      <c r="I428" s="20"/>
      <c r="J428" s="20"/>
      <c r="K428" s="20"/>
      <c r="L428" s="20"/>
      <c r="M428" s="19"/>
      <c r="N428" s="19"/>
      <c r="O428" s="27"/>
      <c r="P428" s="21"/>
      <c r="Q428" s="21"/>
      <c r="R428" s="21"/>
    </row>
    <row r="429" spans="1:18" ht="15" hidden="1" customHeight="1">
      <c r="A429" s="19"/>
      <c r="B429" s="19"/>
      <c r="C429" s="20"/>
      <c r="D429" s="19"/>
      <c r="E429" s="19"/>
      <c r="F429" s="19"/>
      <c r="G429" s="19"/>
      <c r="H429" s="20"/>
      <c r="I429" s="20"/>
      <c r="J429" s="20"/>
      <c r="K429" s="20"/>
      <c r="L429" s="20"/>
      <c r="M429" s="19"/>
      <c r="N429" s="19"/>
      <c r="O429" s="27"/>
      <c r="P429" s="21"/>
      <c r="Q429" s="21"/>
      <c r="R429" s="21"/>
    </row>
    <row r="430" spans="1:18" ht="15" hidden="1" customHeight="1">
      <c r="A430" s="19"/>
      <c r="B430" s="19"/>
      <c r="C430" s="20"/>
      <c r="D430" s="19"/>
      <c r="E430" s="19"/>
      <c r="F430" s="19"/>
      <c r="G430" s="19"/>
      <c r="H430" s="20"/>
      <c r="I430" s="20"/>
      <c r="J430" s="20"/>
      <c r="K430" s="20"/>
      <c r="L430" s="20"/>
      <c r="M430" s="19"/>
      <c r="N430" s="19"/>
      <c r="O430" s="27"/>
      <c r="P430" s="21"/>
      <c r="Q430" s="21"/>
      <c r="R430" s="21"/>
    </row>
    <row r="431" spans="1:18" ht="15" hidden="1" customHeight="1">
      <c r="A431" s="19"/>
      <c r="B431" s="19"/>
      <c r="C431" s="20"/>
      <c r="D431" s="19"/>
      <c r="E431" s="19"/>
      <c r="F431" s="19"/>
      <c r="G431" s="19"/>
      <c r="H431" s="20"/>
      <c r="I431" s="20"/>
      <c r="J431" s="20"/>
      <c r="K431" s="20"/>
      <c r="L431" s="20"/>
      <c r="M431" s="19"/>
      <c r="N431" s="19"/>
      <c r="O431" s="27"/>
      <c r="P431" s="30"/>
      <c r="Q431" s="21"/>
      <c r="R431" s="21"/>
    </row>
    <row r="432" spans="1:18" ht="15" hidden="1" customHeight="1">
      <c r="A432" s="19"/>
      <c r="B432" s="19"/>
      <c r="C432" s="20"/>
      <c r="D432" s="19"/>
      <c r="E432" s="19"/>
      <c r="F432" s="19"/>
      <c r="G432" s="19"/>
      <c r="H432" s="20"/>
      <c r="I432" s="20"/>
      <c r="J432" s="20"/>
      <c r="K432" s="20"/>
      <c r="L432" s="20"/>
      <c r="M432" s="19"/>
      <c r="N432" s="19"/>
      <c r="O432" s="27"/>
      <c r="P432" s="21"/>
      <c r="Q432" s="21"/>
      <c r="R432" s="21"/>
    </row>
    <row r="433" spans="1:18" ht="15" hidden="1" customHeight="1">
      <c r="A433" s="19"/>
      <c r="B433" s="19"/>
      <c r="C433" s="20"/>
      <c r="D433" s="19"/>
      <c r="E433" s="19"/>
      <c r="F433" s="19"/>
      <c r="G433" s="19"/>
      <c r="H433" s="20"/>
      <c r="I433" s="20"/>
      <c r="J433" s="20"/>
      <c r="K433" s="20"/>
      <c r="L433" s="20"/>
      <c r="M433" s="19"/>
      <c r="N433" s="19"/>
      <c r="O433" s="27"/>
      <c r="P433" s="30"/>
      <c r="Q433" s="21"/>
      <c r="R433" s="21"/>
    </row>
    <row r="434" spans="1:18" ht="15" hidden="1" customHeight="1">
      <c r="A434" s="19"/>
      <c r="B434" s="19"/>
      <c r="C434" s="20"/>
      <c r="D434" s="19"/>
      <c r="E434" s="19"/>
      <c r="F434" s="19"/>
      <c r="G434" s="19"/>
      <c r="H434" s="20"/>
      <c r="I434" s="20"/>
      <c r="J434" s="20"/>
      <c r="K434" s="20"/>
      <c r="L434" s="20"/>
      <c r="M434" s="19"/>
      <c r="N434" s="19"/>
      <c r="O434" s="27"/>
      <c r="P434" s="21"/>
      <c r="Q434" s="21"/>
      <c r="R434" s="21"/>
    </row>
    <row r="435" spans="1:18" ht="15" hidden="1" customHeight="1">
      <c r="A435" s="19"/>
      <c r="B435" s="19"/>
      <c r="C435" s="20"/>
      <c r="D435" s="19"/>
      <c r="E435" s="19"/>
      <c r="F435" s="19"/>
      <c r="G435" s="19"/>
      <c r="H435" s="20"/>
      <c r="I435" s="20"/>
      <c r="J435" s="20"/>
      <c r="K435" s="20"/>
      <c r="L435" s="20"/>
      <c r="M435" s="19"/>
      <c r="N435" s="19"/>
      <c r="O435" s="27"/>
      <c r="P435" s="21"/>
      <c r="Q435" s="21"/>
      <c r="R435" s="21"/>
    </row>
    <row r="436" spans="1:18" ht="15" hidden="1" customHeight="1">
      <c r="A436" s="19"/>
      <c r="B436" s="19"/>
      <c r="C436" s="20"/>
      <c r="D436" s="19"/>
      <c r="E436" s="19"/>
      <c r="F436" s="19"/>
      <c r="G436" s="19"/>
      <c r="H436" s="20"/>
      <c r="I436" s="20"/>
      <c r="J436" s="20"/>
      <c r="K436" s="20"/>
      <c r="L436" s="20"/>
      <c r="M436" s="19"/>
      <c r="N436" s="19"/>
      <c r="O436" s="27"/>
      <c r="P436" s="21"/>
      <c r="Q436" s="21"/>
      <c r="R436" s="21"/>
    </row>
    <row r="437" spans="1:18" ht="15" hidden="1" customHeight="1">
      <c r="A437" s="19"/>
      <c r="B437" s="19"/>
      <c r="C437" s="20"/>
      <c r="D437" s="19"/>
      <c r="E437" s="19"/>
      <c r="F437" s="19"/>
      <c r="G437" s="19"/>
      <c r="H437" s="20"/>
      <c r="I437" s="20"/>
      <c r="J437" s="20"/>
      <c r="K437" s="20"/>
      <c r="L437" s="20"/>
      <c r="M437" s="19"/>
      <c r="N437" s="19"/>
      <c r="O437" s="27"/>
      <c r="P437" s="21"/>
      <c r="Q437" s="21"/>
      <c r="R437" s="21"/>
    </row>
    <row r="438" spans="1:18" ht="15" hidden="1" customHeight="1">
      <c r="A438" s="19"/>
      <c r="B438" s="19"/>
      <c r="C438" s="20"/>
      <c r="D438" s="19"/>
      <c r="E438" s="19"/>
      <c r="F438" s="19"/>
      <c r="G438" s="19"/>
      <c r="H438" s="20"/>
      <c r="I438" s="20"/>
      <c r="J438" s="20"/>
      <c r="K438" s="20"/>
      <c r="L438" s="20"/>
      <c r="M438" s="19"/>
      <c r="N438" s="19"/>
      <c r="O438" s="27"/>
      <c r="P438" s="30"/>
      <c r="Q438" s="21"/>
      <c r="R438" s="21"/>
    </row>
    <row r="439" spans="1:18" ht="15" hidden="1" customHeight="1">
      <c r="A439" s="19"/>
      <c r="B439" s="19"/>
      <c r="C439" s="20"/>
      <c r="D439" s="19"/>
      <c r="E439" s="19"/>
      <c r="F439" s="19"/>
      <c r="G439" s="19"/>
      <c r="H439" s="20"/>
      <c r="I439" s="20"/>
      <c r="J439" s="20"/>
      <c r="K439" s="20"/>
      <c r="L439" s="20"/>
      <c r="M439" s="19"/>
      <c r="N439" s="19"/>
      <c r="O439" s="27"/>
      <c r="P439" s="21"/>
      <c r="Q439" s="21"/>
      <c r="R439" s="21"/>
    </row>
    <row r="440" spans="1:18" ht="15" hidden="1" customHeight="1">
      <c r="A440" s="19"/>
      <c r="B440" s="19"/>
      <c r="C440" s="20"/>
      <c r="D440" s="19"/>
      <c r="E440" s="19"/>
      <c r="F440" s="19"/>
      <c r="G440" s="19"/>
      <c r="H440" s="20"/>
      <c r="I440" s="20"/>
      <c r="J440" s="20"/>
      <c r="K440" s="20"/>
      <c r="L440" s="20"/>
      <c r="M440" s="19"/>
      <c r="N440" s="19"/>
      <c r="O440" s="27"/>
      <c r="P440" s="21"/>
      <c r="Q440" s="21"/>
      <c r="R440" s="21"/>
    </row>
    <row r="441" spans="1:18" ht="15" hidden="1" customHeight="1">
      <c r="A441" s="19"/>
      <c r="B441" s="19"/>
      <c r="C441" s="20"/>
      <c r="D441" s="19"/>
      <c r="E441" s="19"/>
      <c r="F441" s="19"/>
      <c r="G441" s="19"/>
      <c r="H441" s="20"/>
      <c r="I441" s="20"/>
      <c r="J441" s="20"/>
      <c r="K441" s="20"/>
      <c r="L441" s="20"/>
      <c r="M441" s="19"/>
      <c r="N441" s="19"/>
      <c r="O441" s="27"/>
      <c r="P441" s="21"/>
      <c r="Q441" s="21"/>
      <c r="R441" s="21"/>
    </row>
    <row r="442" spans="1:18" ht="15" hidden="1" customHeight="1">
      <c r="A442" s="19"/>
      <c r="B442" s="19"/>
      <c r="C442" s="20"/>
      <c r="D442" s="19"/>
      <c r="E442" s="19"/>
      <c r="F442" s="19"/>
      <c r="G442" s="19"/>
      <c r="H442" s="20"/>
      <c r="I442" s="20"/>
      <c r="J442" s="20"/>
      <c r="K442" s="20"/>
      <c r="L442" s="20"/>
      <c r="M442" s="19"/>
      <c r="N442" s="19"/>
      <c r="O442" s="27"/>
      <c r="P442" s="21"/>
      <c r="Q442" s="21"/>
      <c r="R442" s="21"/>
    </row>
    <row r="443" spans="1:18" ht="15" hidden="1" customHeight="1">
      <c r="A443" s="19"/>
      <c r="B443" s="19"/>
      <c r="C443" s="20"/>
      <c r="D443" s="19"/>
      <c r="E443" s="19"/>
      <c r="F443" s="19"/>
      <c r="G443" s="19"/>
      <c r="H443" s="20"/>
      <c r="I443" s="20"/>
      <c r="J443" s="20"/>
      <c r="K443" s="20"/>
      <c r="L443" s="20"/>
      <c r="M443" s="19"/>
      <c r="N443" s="19"/>
      <c r="O443" s="27"/>
      <c r="P443" s="21"/>
      <c r="Q443" s="21"/>
      <c r="R443" s="21"/>
    </row>
    <row r="444" spans="1:18" ht="15" hidden="1" customHeight="1">
      <c r="A444" s="19"/>
      <c r="B444" s="19"/>
      <c r="C444" s="20"/>
      <c r="D444" s="19"/>
      <c r="E444" s="19"/>
      <c r="F444" s="19"/>
      <c r="G444" s="19"/>
      <c r="H444" s="20"/>
      <c r="I444" s="20"/>
      <c r="J444" s="20"/>
      <c r="K444" s="29"/>
      <c r="L444" s="20"/>
      <c r="M444" s="19"/>
      <c r="N444" s="19"/>
      <c r="O444" s="27"/>
      <c r="P444" s="21"/>
      <c r="Q444" s="21"/>
      <c r="R444" s="21"/>
    </row>
    <row r="445" spans="1:18" ht="15" hidden="1" customHeight="1">
      <c r="A445" s="19"/>
      <c r="B445" s="19"/>
      <c r="C445" s="20"/>
      <c r="D445" s="19"/>
      <c r="E445" s="19"/>
      <c r="F445" s="19"/>
      <c r="G445" s="19"/>
      <c r="H445" s="20"/>
      <c r="I445" s="20"/>
      <c r="J445" s="20"/>
      <c r="K445" s="20"/>
      <c r="L445" s="20"/>
      <c r="M445" s="19"/>
      <c r="N445" s="19"/>
      <c r="O445" s="27"/>
      <c r="P445" s="21"/>
      <c r="Q445" s="21"/>
      <c r="R445" s="21"/>
    </row>
    <row r="446" spans="1:18" ht="15" hidden="1" customHeight="1">
      <c r="A446" s="19"/>
      <c r="B446" s="19"/>
      <c r="C446" s="20"/>
      <c r="D446" s="19"/>
      <c r="E446" s="19"/>
      <c r="F446" s="19"/>
      <c r="G446" s="19"/>
      <c r="H446" s="20"/>
      <c r="I446" s="20"/>
      <c r="J446" s="20"/>
      <c r="K446" s="20"/>
      <c r="L446" s="20"/>
      <c r="M446" s="19"/>
      <c r="N446" s="19"/>
      <c r="O446" s="27"/>
      <c r="P446" s="21"/>
      <c r="Q446" s="21"/>
      <c r="R446" s="21"/>
    </row>
    <row r="447" spans="1:18" ht="15" hidden="1" customHeight="1">
      <c r="A447" s="19"/>
      <c r="B447" s="19"/>
      <c r="C447" s="20"/>
      <c r="D447" s="19"/>
      <c r="E447" s="19"/>
      <c r="F447" s="19"/>
      <c r="G447" s="19"/>
      <c r="H447" s="20"/>
      <c r="I447" s="20"/>
      <c r="J447" s="20"/>
      <c r="K447" s="20"/>
      <c r="L447" s="20"/>
      <c r="M447" s="19"/>
      <c r="N447" s="19"/>
      <c r="O447" s="27"/>
      <c r="P447" s="21"/>
      <c r="Q447" s="21"/>
      <c r="R447" s="21"/>
    </row>
    <row r="448" spans="1:18" ht="15" hidden="1" customHeight="1">
      <c r="A448" s="19"/>
      <c r="B448" s="19"/>
      <c r="C448" s="20"/>
      <c r="D448" s="19"/>
      <c r="E448" s="19"/>
      <c r="F448" s="19"/>
      <c r="G448" s="19"/>
      <c r="H448" s="20"/>
      <c r="I448" s="20"/>
      <c r="J448" s="20"/>
      <c r="K448" s="20"/>
      <c r="L448" s="20"/>
      <c r="M448" s="19"/>
      <c r="N448" s="19"/>
      <c r="O448" s="27"/>
      <c r="P448" s="30"/>
      <c r="Q448" s="21"/>
      <c r="R448" s="21"/>
    </row>
    <row r="449" spans="1:18" ht="15" hidden="1" customHeight="1">
      <c r="A449" s="19"/>
      <c r="B449" s="19"/>
      <c r="C449" s="20"/>
      <c r="D449" s="19"/>
      <c r="E449" s="19"/>
      <c r="F449" s="19"/>
      <c r="G449" s="19"/>
      <c r="H449" s="20"/>
      <c r="I449" s="20"/>
      <c r="J449" s="20"/>
      <c r="K449" s="20"/>
      <c r="L449" s="20"/>
      <c r="M449" s="19"/>
      <c r="N449" s="19"/>
      <c r="O449" s="27"/>
      <c r="P449" s="21"/>
      <c r="Q449" s="21"/>
      <c r="R449" s="21"/>
    </row>
    <row r="450" spans="1:18" ht="15" hidden="1" customHeight="1">
      <c r="A450" s="19"/>
      <c r="B450" s="19"/>
      <c r="C450" s="20"/>
      <c r="D450" s="19"/>
      <c r="E450" s="19"/>
      <c r="F450" s="19"/>
      <c r="G450" s="19"/>
      <c r="H450" s="20"/>
      <c r="I450" s="20"/>
      <c r="J450" s="20"/>
      <c r="K450" s="20"/>
      <c r="L450" s="20"/>
      <c r="M450" s="19"/>
      <c r="N450" s="19"/>
      <c r="O450" s="27"/>
      <c r="P450" s="30"/>
      <c r="Q450" s="21"/>
      <c r="R450" s="21"/>
    </row>
    <row r="451" spans="1:18" ht="15" hidden="1" customHeight="1">
      <c r="A451" s="19"/>
      <c r="B451" s="19"/>
      <c r="C451" s="20"/>
      <c r="D451" s="19"/>
      <c r="E451" s="19"/>
      <c r="F451" s="19"/>
      <c r="G451" s="19"/>
      <c r="H451" s="20"/>
      <c r="I451" s="20"/>
      <c r="J451" s="20"/>
      <c r="K451" s="20"/>
      <c r="L451" s="20"/>
      <c r="M451" s="19"/>
      <c r="N451" s="19"/>
      <c r="O451" s="27"/>
      <c r="P451" s="21"/>
      <c r="Q451" s="21"/>
      <c r="R451" s="21"/>
    </row>
    <row r="452" spans="1:18" ht="15" hidden="1" customHeight="1">
      <c r="A452" s="19"/>
      <c r="B452" s="19"/>
      <c r="C452" s="20"/>
      <c r="D452" s="19"/>
      <c r="E452" s="19"/>
      <c r="F452" s="19"/>
      <c r="G452" s="19"/>
      <c r="H452" s="20"/>
      <c r="I452" s="20"/>
      <c r="J452" s="20"/>
      <c r="K452" s="20"/>
      <c r="L452" s="20"/>
      <c r="M452" s="19"/>
      <c r="N452" s="19"/>
      <c r="O452" s="27"/>
      <c r="P452" s="21"/>
      <c r="Q452" s="21"/>
      <c r="R452" s="21"/>
    </row>
    <row r="453" spans="1:18" ht="15" hidden="1" customHeight="1">
      <c r="A453" s="19"/>
      <c r="B453" s="19"/>
      <c r="C453" s="20"/>
      <c r="D453" s="19"/>
      <c r="E453" s="19"/>
      <c r="F453" s="19"/>
      <c r="G453" s="19"/>
      <c r="H453" s="20"/>
      <c r="I453" s="20"/>
      <c r="J453" s="20"/>
      <c r="K453" s="20"/>
      <c r="L453" s="20"/>
      <c r="M453" s="19"/>
      <c r="N453" s="19"/>
      <c r="O453" s="27"/>
      <c r="P453" s="21"/>
      <c r="Q453" s="21"/>
      <c r="R453" s="21"/>
    </row>
    <row r="454" spans="1:18" ht="15" hidden="1" customHeight="1">
      <c r="A454" s="19"/>
      <c r="B454" s="19"/>
      <c r="C454" s="20"/>
      <c r="D454" s="19"/>
      <c r="E454" s="19"/>
      <c r="F454" s="19"/>
      <c r="G454" s="19"/>
      <c r="H454" s="20"/>
      <c r="I454" s="20"/>
      <c r="J454" s="20"/>
      <c r="K454" s="20"/>
      <c r="L454" s="20"/>
      <c r="M454" s="19"/>
      <c r="N454" s="19"/>
      <c r="O454" s="27"/>
      <c r="P454" s="21"/>
      <c r="Q454" s="21"/>
      <c r="R454" s="21"/>
    </row>
    <row r="455" spans="1:18" ht="15" hidden="1" customHeight="1">
      <c r="A455" s="19"/>
      <c r="B455" s="19"/>
      <c r="C455" s="20"/>
      <c r="D455" s="19"/>
      <c r="E455" s="19"/>
      <c r="F455" s="19"/>
      <c r="G455" s="19"/>
      <c r="H455" s="20"/>
      <c r="I455" s="20"/>
      <c r="J455" s="20"/>
      <c r="K455" s="20"/>
      <c r="L455" s="20"/>
      <c r="M455" s="19"/>
      <c r="N455" s="19"/>
      <c r="O455" s="27"/>
      <c r="P455" s="21"/>
      <c r="Q455" s="21"/>
      <c r="R455" s="21"/>
    </row>
    <row r="456" spans="1:18" ht="15" hidden="1" customHeight="1">
      <c r="A456" s="19"/>
      <c r="B456" s="19"/>
      <c r="C456" s="20"/>
      <c r="D456" s="19"/>
      <c r="E456" s="19"/>
      <c r="F456" s="19"/>
      <c r="G456" s="19"/>
      <c r="H456" s="20"/>
      <c r="I456" s="20"/>
      <c r="J456" s="20"/>
      <c r="K456" s="29"/>
      <c r="L456" s="20"/>
      <c r="M456" s="19"/>
      <c r="N456" s="19"/>
      <c r="O456" s="27"/>
      <c r="P456" s="21"/>
      <c r="Q456" s="21"/>
      <c r="R456" s="21"/>
    </row>
    <row r="457" spans="1:18" ht="15" hidden="1" customHeight="1">
      <c r="A457" s="19"/>
      <c r="B457" s="19"/>
      <c r="C457" s="20"/>
      <c r="D457" s="19"/>
      <c r="E457" s="19"/>
      <c r="F457" s="19"/>
      <c r="G457" s="19"/>
      <c r="H457" s="20"/>
      <c r="I457" s="20"/>
      <c r="J457" s="20"/>
      <c r="K457" s="20"/>
      <c r="L457" s="20"/>
      <c r="M457" s="19"/>
      <c r="N457" s="19"/>
      <c r="O457" s="27"/>
      <c r="P457" s="21"/>
      <c r="Q457" s="21"/>
      <c r="R457" s="21"/>
    </row>
    <row r="458" spans="1:18" ht="15" hidden="1" customHeight="1">
      <c r="A458" s="19"/>
      <c r="B458" s="19"/>
      <c r="C458" s="20"/>
      <c r="D458" s="19"/>
      <c r="E458" s="19"/>
      <c r="F458" s="19"/>
      <c r="G458" s="19"/>
      <c r="H458" s="20"/>
      <c r="I458" s="20"/>
      <c r="J458" s="20"/>
      <c r="K458" s="20"/>
      <c r="L458" s="20"/>
      <c r="M458" s="19"/>
      <c r="N458" s="19"/>
      <c r="O458" s="27"/>
      <c r="P458" s="21"/>
      <c r="Q458" s="21"/>
      <c r="R458" s="21"/>
    </row>
    <row r="459" spans="1:18" ht="15" hidden="1" customHeight="1">
      <c r="A459" s="19"/>
      <c r="B459" s="19"/>
      <c r="C459" s="20"/>
      <c r="D459" s="19"/>
      <c r="E459" s="19"/>
      <c r="F459" s="19"/>
      <c r="G459" s="19"/>
      <c r="H459" s="20"/>
      <c r="I459" s="20"/>
      <c r="J459" s="20"/>
      <c r="K459" s="20"/>
      <c r="L459" s="20"/>
      <c r="M459" s="19"/>
      <c r="N459" s="19"/>
      <c r="O459" s="27"/>
      <c r="P459" s="21"/>
      <c r="Q459" s="21"/>
      <c r="R459" s="21"/>
    </row>
    <row r="460" spans="1:18" ht="15" hidden="1" customHeight="1">
      <c r="A460" s="19"/>
      <c r="B460" s="19"/>
      <c r="C460" s="20"/>
      <c r="D460" s="19"/>
      <c r="E460" s="19"/>
      <c r="F460" s="19"/>
      <c r="G460" s="19"/>
      <c r="H460" s="20"/>
      <c r="I460" s="20"/>
      <c r="J460" s="20"/>
      <c r="K460" s="20"/>
      <c r="L460" s="20"/>
      <c r="M460" s="19"/>
      <c r="N460" s="19"/>
      <c r="O460" s="27"/>
      <c r="P460" s="21"/>
      <c r="Q460" s="21"/>
      <c r="R460" s="21"/>
    </row>
    <row r="461" spans="1:18" ht="15" hidden="1" customHeight="1">
      <c r="A461" s="19"/>
      <c r="B461" s="19"/>
      <c r="C461" s="20"/>
      <c r="D461" s="19"/>
      <c r="E461" s="19"/>
      <c r="F461" s="19"/>
      <c r="G461" s="19"/>
      <c r="H461" s="20"/>
      <c r="I461" s="20"/>
      <c r="J461" s="20"/>
      <c r="K461" s="20"/>
      <c r="L461" s="20"/>
      <c r="M461" s="19"/>
      <c r="N461" s="19"/>
      <c r="O461" s="27"/>
      <c r="P461" s="21"/>
      <c r="Q461" s="21"/>
      <c r="R461" s="21"/>
    </row>
    <row r="462" spans="1:18" ht="15" hidden="1" customHeight="1">
      <c r="A462" s="19"/>
      <c r="B462" s="19"/>
      <c r="C462" s="20"/>
      <c r="D462" s="19"/>
      <c r="E462" s="19"/>
      <c r="F462" s="19"/>
      <c r="G462" s="19"/>
      <c r="H462" s="20"/>
      <c r="I462" s="20"/>
      <c r="J462" s="20"/>
      <c r="K462" s="20"/>
      <c r="L462" s="20"/>
      <c r="M462" s="19"/>
      <c r="N462" s="19"/>
      <c r="O462" s="27"/>
      <c r="P462" s="21"/>
      <c r="Q462" s="21"/>
      <c r="R462" s="21"/>
    </row>
    <row r="463" spans="1:18" ht="15" hidden="1" customHeight="1">
      <c r="A463" s="19"/>
      <c r="B463" s="19"/>
      <c r="C463" s="20"/>
      <c r="D463" s="19"/>
      <c r="E463" s="19"/>
      <c r="F463" s="19"/>
      <c r="G463" s="19"/>
      <c r="H463" s="20"/>
      <c r="I463" s="20"/>
      <c r="J463" s="20"/>
      <c r="K463" s="20"/>
      <c r="L463" s="20"/>
      <c r="M463" s="19"/>
      <c r="N463" s="19"/>
      <c r="O463" s="27"/>
      <c r="P463" s="21"/>
      <c r="Q463" s="21"/>
      <c r="R463" s="21"/>
    </row>
    <row r="464" spans="1:18" ht="15" hidden="1" customHeight="1">
      <c r="A464" s="19"/>
      <c r="B464" s="19"/>
      <c r="C464" s="20"/>
      <c r="D464" s="19"/>
      <c r="E464" s="19"/>
      <c r="F464" s="19"/>
      <c r="G464" s="19"/>
      <c r="H464" s="20"/>
      <c r="I464" s="20"/>
      <c r="J464" s="20"/>
      <c r="K464" s="20"/>
      <c r="L464" s="20"/>
      <c r="M464" s="19"/>
      <c r="N464" s="19"/>
      <c r="O464" s="27"/>
      <c r="P464" s="30"/>
      <c r="Q464" s="21"/>
      <c r="R464" s="21"/>
    </row>
    <row r="465" spans="1:18" ht="15" hidden="1" customHeight="1">
      <c r="A465" s="19"/>
      <c r="B465" s="19"/>
      <c r="C465" s="20"/>
      <c r="D465" s="19"/>
      <c r="E465" s="19"/>
      <c r="F465" s="19"/>
      <c r="G465" s="19"/>
      <c r="H465" s="20"/>
      <c r="I465" s="20"/>
      <c r="J465" s="20"/>
      <c r="K465" s="20"/>
      <c r="L465" s="20"/>
      <c r="M465" s="19"/>
      <c r="N465" s="19"/>
      <c r="O465" s="27"/>
      <c r="P465" s="21"/>
      <c r="Q465" s="21"/>
      <c r="R465" s="21"/>
    </row>
    <row r="466" spans="1:18" ht="15" hidden="1" customHeight="1">
      <c r="A466" s="19"/>
      <c r="B466" s="19"/>
      <c r="C466" s="20"/>
      <c r="D466" s="19"/>
      <c r="E466" s="19"/>
      <c r="F466" s="19"/>
      <c r="G466" s="19"/>
      <c r="H466" s="20"/>
      <c r="I466" s="20"/>
      <c r="J466" s="20"/>
      <c r="K466" s="20"/>
      <c r="L466" s="20"/>
      <c r="M466" s="19"/>
      <c r="N466" s="19"/>
      <c r="O466" s="27"/>
      <c r="P466" s="30"/>
      <c r="Q466" s="21"/>
      <c r="R466" s="21"/>
    </row>
    <row r="467" spans="1:18" ht="15" hidden="1" customHeight="1">
      <c r="A467" s="19"/>
      <c r="B467" s="19"/>
      <c r="C467" s="20"/>
      <c r="D467" s="19"/>
      <c r="E467" s="19"/>
      <c r="F467" s="19"/>
      <c r="G467" s="19"/>
      <c r="H467" s="20"/>
      <c r="I467" s="20"/>
      <c r="J467" s="20"/>
      <c r="K467" s="20"/>
      <c r="L467" s="20"/>
      <c r="M467" s="19"/>
      <c r="N467" s="19"/>
      <c r="O467" s="27"/>
      <c r="P467" s="21"/>
      <c r="Q467" s="21"/>
      <c r="R467" s="21"/>
    </row>
    <row r="468" spans="1:18" ht="15" hidden="1" customHeight="1">
      <c r="A468" s="19"/>
      <c r="B468" s="19"/>
      <c r="C468" s="20"/>
      <c r="D468" s="19"/>
      <c r="E468" s="19"/>
      <c r="F468" s="19"/>
      <c r="G468" s="19"/>
      <c r="H468" s="20"/>
      <c r="I468" s="20"/>
      <c r="J468" s="20"/>
      <c r="K468" s="20"/>
      <c r="L468" s="20"/>
      <c r="M468" s="19"/>
      <c r="N468" s="19"/>
      <c r="O468" s="27"/>
      <c r="P468" s="21"/>
      <c r="Q468" s="21"/>
      <c r="R468" s="21"/>
    </row>
    <row r="469" spans="1:18" ht="15" hidden="1" customHeight="1">
      <c r="A469" s="19"/>
      <c r="B469" s="19"/>
      <c r="C469" s="20"/>
      <c r="D469" s="19"/>
      <c r="E469" s="19"/>
      <c r="F469" s="19"/>
      <c r="G469" s="19"/>
      <c r="H469" s="20"/>
      <c r="I469" s="20"/>
      <c r="J469" s="20"/>
      <c r="K469" s="20"/>
      <c r="L469" s="20"/>
      <c r="M469" s="19"/>
      <c r="N469" s="19"/>
      <c r="O469" s="27"/>
      <c r="P469" s="21"/>
      <c r="Q469" s="21"/>
      <c r="R469" s="21"/>
    </row>
    <row r="470" spans="1:18" ht="15" hidden="1" customHeight="1">
      <c r="A470" s="19"/>
      <c r="B470" s="19"/>
      <c r="C470" s="20"/>
      <c r="D470" s="19"/>
      <c r="E470" s="19"/>
      <c r="F470" s="19"/>
      <c r="G470" s="19"/>
      <c r="H470" s="20"/>
      <c r="I470" s="20"/>
      <c r="J470" s="20"/>
      <c r="K470" s="20"/>
      <c r="L470" s="20"/>
      <c r="M470" s="19"/>
      <c r="N470" s="19"/>
      <c r="O470" s="27"/>
      <c r="P470" s="21"/>
      <c r="Q470" s="21"/>
      <c r="R470" s="21"/>
    </row>
    <row r="471" spans="1:18" ht="15" hidden="1" customHeight="1">
      <c r="A471" s="19"/>
      <c r="B471" s="19"/>
      <c r="C471" s="20"/>
      <c r="D471" s="19"/>
      <c r="E471" s="19"/>
      <c r="F471" s="19"/>
      <c r="G471" s="19"/>
      <c r="H471" s="20"/>
      <c r="I471" s="20"/>
      <c r="J471" s="20"/>
      <c r="K471" s="20"/>
      <c r="L471" s="20"/>
      <c r="M471" s="19"/>
      <c r="N471" s="19"/>
      <c r="O471" s="27"/>
      <c r="P471" s="21"/>
      <c r="Q471" s="21"/>
      <c r="R471" s="21"/>
    </row>
    <row r="472" spans="1:18" ht="15" hidden="1" customHeight="1">
      <c r="A472" s="19"/>
      <c r="B472" s="19"/>
      <c r="C472" s="20"/>
      <c r="D472" s="19"/>
      <c r="E472" s="19"/>
      <c r="F472" s="19"/>
      <c r="G472" s="19"/>
      <c r="H472" s="20"/>
      <c r="I472" s="20"/>
      <c r="J472" s="20"/>
      <c r="K472" s="20"/>
      <c r="L472" s="20"/>
      <c r="M472" s="19"/>
      <c r="N472" s="19"/>
      <c r="O472" s="27"/>
      <c r="P472" s="21"/>
      <c r="Q472" s="21"/>
      <c r="R472" s="21"/>
    </row>
    <row r="473" spans="1:18" ht="15" hidden="1" customHeight="1">
      <c r="A473" s="19"/>
      <c r="B473" s="19"/>
      <c r="C473" s="20"/>
      <c r="D473" s="19"/>
      <c r="E473" s="19"/>
      <c r="F473" s="19"/>
      <c r="G473" s="19"/>
      <c r="H473" s="20"/>
      <c r="I473" s="20"/>
      <c r="J473" s="20"/>
      <c r="K473" s="20"/>
      <c r="L473" s="20"/>
      <c r="M473" s="19"/>
      <c r="N473" s="19"/>
      <c r="O473" s="27"/>
      <c r="P473" s="21"/>
      <c r="Q473" s="21"/>
      <c r="R473" s="21"/>
    </row>
    <row r="474" spans="1:18" ht="15" hidden="1" customHeight="1">
      <c r="A474" s="19"/>
      <c r="B474" s="19"/>
      <c r="C474" s="20"/>
      <c r="D474" s="19"/>
      <c r="E474" s="19"/>
      <c r="F474" s="19"/>
      <c r="G474" s="19"/>
      <c r="H474" s="20"/>
      <c r="I474" s="20"/>
      <c r="J474" s="20"/>
      <c r="K474" s="20"/>
      <c r="L474" s="20"/>
      <c r="M474" s="19"/>
      <c r="N474" s="19"/>
      <c r="O474" s="27"/>
      <c r="P474" s="21"/>
      <c r="Q474" s="21"/>
      <c r="R474" s="21"/>
    </row>
    <row r="475" spans="1:18" ht="15" hidden="1" customHeight="1">
      <c r="A475" s="19"/>
      <c r="B475" s="19"/>
      <c r="C475" s="20"/>
      <c r="D475" s="19"/>
      <c r="E475" s="19"/>
      <c r="F475" s="19"/>
      <c r="G475" s="19"/>
      <c r="H475" s="20"/>
      <c r="I475" s="20"/>
      <c r="J475" s="20"/>
      <c r="K475" s="20"/>
      <c r="L475" s="20"/>
      <c r="M475" s="19"/>
      <c r="N475" s="19"/>
      <c r="O475" s="27"/>
      <c r="P475" s="21"/>
      <c r="Q475" s="21"/>
      <c r="R475" s="21"/>
    </row>
    <row r="476" spans="1:18" ht="15" hidden="1" customHeight="1">
      <c r="A476" s="19"/>
      <c r="B476" s="19"/>
      <c r="C476" s="20"/>
      <c r="D476" s="19"/>
      <c r="E476" s="19"/>
      <c r="F476" s="19"/>
      <c r="G476" s="19"/>
      <c r="H476" s="20"/>
      <c r="I476" s="20"/>
      <c r="J476" s="20"/>
      <c r="K476" s="20"/>
      <c r="L476" s="20"/>
      <c r="M476" s="19"/>
      <c r="N476" s="19"/>
      <c r="O476" s="27"/>
      <c r="P476" s="21"/>
      <c r="Q476" s="21"/>
      <c r="R476" s="21"/>
    </row>
    <row r="477" spans="1:18" ht="15" hidden="1" customHeight="1">
      <c r="A477" s="19"/>
      <c r="B477" s="19"/>
      <c r="C477" s="20"/>
      <c r="D477" s="19"/>
      <c r="E477" s="19"/>
      <c r="F477" s="19"/>
      <c r="G477" s="19"/>
      <c r="H477" s="20"/>
      <c r="I477" s="20"/>
      <c r="J477" s="20"/>
      <c r="K477" s="20"/>
      <c r="L477" s="20"/>
      <c r="M477" s="19"/>
      <c r="N477" s="19"/>
      <c r="O477" s="27"/>
      <c r="P477" s="21"/>
      <c r="Q477" s="21"/>
      <c r="R477" s="21"/>
    </row>
    <row r="478" spans="1:18" ht="15" hidden="1" customHeight="1">
      <c r="A478" s="19"/>
      <c r="B478" s="19"/>
      <c r="C478" s="20"/>
      <c r="D478" s="19"/>
      <c r="E478" s="19"/>
      <c r="F478" s="19"/>
      <c r="G478" s="19"/>
      <c r="H478" s="20"/>
      <c r="I478" s="20"/>
      <c r="J478" s="20"/>
      <c r="K478" s="20"/>
      <c r="L478" s="20"/>
      <c r="M478" s="19"/>
      <c r="N478" s="19"/>
      <c r="O478" s="27"/>
      <c r="P478" s="21"/>
      <c r="Q478" s="21"/>
      <c r="R478" s="21"/>
    </row>
    <row r="479" spans="1:18" ht="15" hidden="1" customHeight="1">
      <c r="A479" s="19"/>
      <c r="B479" s="19"/>
      <c r="C479" s="20"/>
      <c r="D479" s="19"/>
      <c r="E479" s="19"/>
      <c r="F479" s="19"/>
      <c r="G479" s="19"/>
      <c r="H479" s="20"/>
      <c r="I479" s="20"/>
      <c r="J479" s="20"/>
      <c r="K479" s="20"/>
      <c r="L479" s="20"/>
      <c r="M479" s="19"/>
      <c r="N479" s="19"/>
      <c r="O479" s="27"/>
      <c r="P479" s="21"/>
      <c r="Q479" s="21"/>
      <c r="R479" s="21"/>
    </row>
    <row r="480" spans="1:18" ht="15" hidden="1" customHeight="1">
      <c r="A480" s="19"/>
      <c r="B480" s="19"/>
      <c r="C480" s="20"/>
      <c r="D480" s="19"/>
      <c r="E480" s="19"/>
      <c r="F480" s="19"/>
      <c r="G480" s="19"/>
      <c r="H480" s="20"/>
      <c r="I480" s="20"/>
      <c r="J480" s="20"/>
      <c r="K480" s="20"/>
      <c r="L480" s="20"/>
      <c r="M480" s="19"/>
      <c r="N480" s="19"/>
      <c r="O480" s="27"/>
      <c r="P480" s="21"/>
      <c r="Q480" s="21"/>
      <c r="R480" s="21"/>
    </row>
    <row r="481" spans="1:18" ht="15" hidden="1" customHeight="1">
      <c r="A481" s="19"/>
      <c r="B481" s="19"/>
      <c r="C481" s="20"/>
      <c r="D481" s="19"/>
      <c r="E481" s="19"/>
      <c r="F481" s="19"/>
      <c r="G481" s="19"/>
      <c r="H481" s="20"/>
      <c r="I481" s="20"/>
      <c r="J481" s="20"/>
      <c r="K481" s="20"/>
      <c r="L481" s="20"/>
      <c r="M481" s="19"/>
      <c r="N481" s="19"/>
      <c r="O481" s="27"/>
      <c r="P481" s="21"/>
      <c r="Q481" s="21"/>
      <c r="R481" s="21"/>
    </row>
    <row r="482" spans="1:18" ht="15" hidden="1" customHeight="1">
      <c r="A482" s="19"/>
      <c r="B482" s="19"/>
      <c r="C482" s="20"/>
      <c r="D482" s="19"/>
      <c r="E482" s="19"/>
      <c r="F482" s="19"/>
      <c r="G482" s="19"/>
      <c r="H482" s="20"/>
      <c r="I482" s="20"/>
      <c r="J482" s="20"/>
      <c r="K482" s="20"/>
      <c r="L482" s="20"/>
      <c r="M482" s="19"/>
      <c r="N482" s="19"/>
      <c r="O482" s="27"/>
      <c r="P482" s="21"/>
      <c r="Q482" s="21"/>
      <c r="R482" s="21"/>
    </row>
    <row r="483" spans="1:18" ht="15" hidden="1" customHeight="1">
      <c r="A483" s="19"/>
      <c r="B483" s="19"/>
      <c r="C483" s="20"/>
      <c r="D483" s="19"/>
      <c r="E483" s="19"/>
      <c r="F483" s="19"/>
      <c r="G483" s="19"/>
      <c r="H483" s="20"/>
      <c r="I483" s="20"/>
      <c r="J483" s="20"/>
      <c r="K483" s="20"/>
      <c r="L483" s="20"/>
      <c r="M483" s="19"/>
      <c r="N483" s="19"/>
      <c r="O483" s="27"/>
      <c r="P483" s="21"/>
      <c r="Q483" s="21"/>
      <c r="R483" s="21"/>
    </row>
    <row r="484" spans="1:18" ht="15" hidden="1" customHeight="1">
      <c r="A484" s="19"/>
      <c r="B484" s="19"/>
      <c r="C484" s="20"/>
      <c r="D484" s="19"/>
      <c r="E484" s="19"/>
      <c r="F484" s="19"/>
      <c r="G484" s="19"/>
      <c r="H484" s="20"/>
      <c r="I484" s="20"/>
      <c r="J484" s="20"/>
      <c r="K484" s="20"/>
      <c r="L484" s="20"/>
      <c r="M484" s="19"/>
      <c r="N484" s="19"/>
      <c r="O484" s="27"/>
      <c r="P484" s="21"/>
      <c r="Q484" s="21"/>
      <c r="R484" s="21"/>
    </row>
    <row r="485" spans="1:18" ht="15" hidden="1" customHeight="1">
      <c r="A485" s="19"/>
      <c r="B485" s="19"/>
      <c r="C485" s="20"/>
      <c r="D485" s="19"/>
      <c r="E485" s="19"/>
      <c r="F485" s="19"/>
      <c r="G485" s="19"/>
      <c r="H485" s="20"/>
      <c r="I485" s="20"/>
      <c r="J485" s="20"/>
      <c r="K485" s="20"/>
      <c r="L485" s="20"/>
      <c r="M485" s="19"/>
      <c r="N485" s="19"/>
      <c r="O485" s="27"/>
      <c r="P485" s="21"/>
      <c r="Q485" s="21"/>
      <c r="R485" s="21"/>
    </row>
    <row r="486" spans="1:18" ht="15" hidden="1" customHeight="1">
      <c r="A486" s="19"/>
      <c r="B486" s="19"/>
      <c r="C486" s="20"/>
      <c r="D486" s="19"/>
      <c r="E486" s="19"/>
      <c r="F486" s="19"/>
      <c r="G486" s="19"/>
      <c r="H486" s="20"/>
      <c r="I486" s="20"/>
      <c r="J486" s="20"/>
      <c r="K486" s="20"/>
      <c r="L486" s="20"/>
      <c r="M486" s="19"/>
      <c r="N486" s="19"/>
      <c r="O486" s="27"/>
      <c r="P486" s="21"/>
      <c r="Q486" s="21"/>
      <c r="R486" s="21"/>
    </row>
    <row r="487" spans="1:18" ht="15" hidden="1" customHeight="1">
      <c r="A487" s="19"/>
      <c r="B487" s="19"/>
      <c r="C487" s="20"/>
      <c r="D487" s="19"/>
      <c r="E487" s="19"/>
      <c r="F487" s="19"/>
      <c r="G487" s="19"/>
      <c r="H487" s="20"/>
      <c r="I487" s="20"/>
      <c r="J487" s="20"/>
      <c r="K487" s="20"/>
      <c r="L487" s="20"/>
      <c r="M487" s="19"/>
      <c r="N487" s="19"/>
      <c r="O487" s="27"/>
      <c r="P487" s="21"/>
      <c r="Q487" s="21"/>
      <c r="R487" s="21"/>
    </row>
    <row r="488" spans="1:18" ht="15" hidden="1" customHeight="1">
      <c r="A488" s="19"/>
      <c r="B488" s="19"/>
      <c r="C488" s="20"/>
      <c r="D488" s="19"/>
      <c r="E488" s="19"/>
      <c r="F488" s="19"/>
      <c r="G488" s="19"/>
      <c r="H488" s="20"/>
      <c r="I488" s="20"/>
      <c r="J488" s="20"/>
      <c r="K488" s="20"/>
      <c r="L488" s="20"/>
      <c r="M488" s="19"/>
      <c r="N488" s="19"/>
      <c r="O488" s="27"/>
      <c r="P488" s="21"/>
      <c r="Q488" s="21"/>
      <c r="R488" s="21"/>
    </row>
    <row r="489" spans="1:18" ht="15" hidden="1" customHeight="1">
      <c r="A489" s="19"/>
      <c r="B489" s="19"/>
      <c r="C489" s="20"/>
      <c r="D489" s="19"/>
      <c r="E489" s="19"/>
      <c r="F489" s="19"/>
      <c r="G489" s="19"/>
      <c r="H489" s="20"/>
      <c r="I489" s="20"/>
      <c r="J489" s="20"/>
      <c r="K489" s="20"/>
      <c r="L489" s="20"/>
      <c r="M489" s="19"/>
      <c r="N489" s="19"/>
      <c r="O489" s="27"/>
      <c r="P489" s="21"/>
      <c r="Q489" s="21"/>
      <c r="R489" s="21"/>
    </row>
    <row r="490" spans="1:18" ht="15" hidden="1" customHeight="1">
      <c r="A490" s="19"/>
      <c r="B490" s="19"/>
      <c r="C490" s="20"/>
      <c r="D490" s="19"/>
      <c r="E490" s="19"/>
      <c r="F490" s="19"/>
      <c r="G490" s="19"/>
      <c r="H490" s="20"/>
      <c r="I490" s="20"/>
      <c r="J490" s="20"/>
      <c r="K490" s="20"/>
      <c r="L490" s="20"/>
      <c r="M490" s="19"/>
      <c r="N490" s="19"/>
      <c r="O490" s="27"/>
      <c r="P490" s="21"/>
      <c r="Q490" s="21"/>
      <c r="R490" s="21"/>
    </row>
    <row r="491" spans="1:18" ht="15" hidden="1" customHeight="1">
      <c r="A491" s="19"/>
      <c r="B491" s="19"/>
      <c r="C491" s="20"/>
      <c r="D491" s="19"/>
      <c r="E491" s="19"/>
      <c r="F491" s="19"/>
      <c r="G491" s="19"/>
      <c r="H491" s="20"/>
      <c r="I491" s="20"/>
      <c r="J491" s="20"/>
      <c r="K491" s="20"/>
      <c r="L491" s="20"/>
      <c r="M491" s="19"/>
      <c r="N491" s="19"/>
      <c r="O491" s="27"/>
      <c r="P491" s="21"/>
      <c r="Q491" s="21"/>
      <c r="R491" s="21"/>
    </row>
    <row r="492" spans="1:18" ht="15" hidden="1" customHeight="1">
      <c r="A492" s="19"/>
      <c r="B492" s="19"/>
      <c r="C492" s="20"/>
      <c r="D492" s="19"/>
      <c r="E492" s="19"/>
      <c r="F492" s="19"/>
      <c r="G492" s="19"/>
      <c r="H492" s="20"/>
      <c r="I492" s="20"/>
      <c r="J492" s="20"/>
      <c r="K492" s="20"/>
      <c r="L492" s="20"/>
      <c r="M492" s="19"/>
      <c r="N492" s="19"/>
      <c r="O492" s="27"/>
      <c r="P492" s="21"/>
      <c r="Q492" s="21"/>
      <c r="R492" s="21"/>
    </row>
    <row r="493" spans="1:18" ht="15" hidden="1" customHeight="1">
      <c r="A493" s="19"/>
      <c r="B493" s="19"/>
      <c r="C493" s="20"/>
      <c r="D493" s="19"/>
      <c r="E493" s="19"/>
      <c r="F493" s="19"/>
      <c r="G493" s="19"/>
      <c r="H493" s="20"/>
      <c r="I493" s="20"/>
      <c r="J493" s="20"/>
      <c r="K493" s="20"/>
      <c r="L493" s="20"/>
      <c r="M493" s="19"/>
      <c r="N493" s="19"/>
      <c r="O493" s="27"/>
      <c r="P493" s="21"/>
      <c r="Q493" s="21"/>
      <c r="R493" s="21"/>
    </row>
    <row r="494" spans="1:18" ht="15" hidden="1" customHeight="1">
      <c r="A494" s="19"/>
      <c r="B494" s="19"/>
      <c r="C494" s="20"/>
      <c r="D494" s="19"/>
      <c r="E494" s="19"/>
      <c r="F494" s="19"/>
      <c r="G494" s="19"/>
      <c r="H494" s="20"/>
      <c r="I494" s="20"/>
      <c r="J494" s="20"/>
      <c r="K494" s="20"/>
      <c r="L494" s="20"/>
      <c r="M494" s="19"/>
      <c r="N494" s="19"/>
      <c r="O494" s="27"/>
      <c r="P494" s="21"/>
      <c r="Q494" s="21"/>
      <c r="R494" s="21"/>
    </row>
    <row r="495" spans="1:18" ht="15" hidden="1" customHeight="1">
      <c r="A495" s="19"/>
      <c r="B495" s="19"/>
      <c r="C495" s="20"/>
      <c r="D495" s="19"/>
      <c r="E495" s="19"/>
      <c r="F495" s="19"/>
      <c r="G495" s="19"/>
      <c r="H495" s="20"/>
      <c r="I495" s="20"/>
      <c r="J495" s="20"/>
      <c r="K495" s="20"/>
      <c r="L495" s="20"/>
      <c r="M495" s="19"/>
      <c r="N495" s="19"/>
      <c r="O495" s="27"/>
      <c r="P495" s="30"/>
      <c r="Q495" s="21"/>
      <c r="R495" s="21"/>
    </row>
    <row r="496" spans="1:18" ht="15" hidden="1" customHeight="1">
      <c r="A496" s="19"/>
      <c r="B496" s="19"/>
      <c r="C496" s="20"/>
      <c r="D496" s="19"/>
      <c r="E496" s="19"/>
      <c r="F496" s="19"/>
      <c r="G496" s="19"/>
      <c r="H496" s="20"/>
      <c r="I496" s="20"/>
      <c r="J496" s="20"/>
      <c r="K496" s="20"/>
      <c r="L496" s="20"/>
      <c r="M496" s="19"/>
      <c r="N496" s="19"/>
      <c r="O496" s="27"/>
      <c r="P496" s="21"/>
      <c r="Q496" s="21"/>
      <c r="R496" s="21"/>
    </row>
    <row r="497" spans="1:18" ht="15" hidden="1" customHeight="1">
      <c r="A497" s="19"/>
      <c r="B497" s="19"/>
      <c r="C497" s="20"/>
      <c r="D497" s="19"/>
      <c r="E497" s="19"/>
      <c r="F497" s="19"/>
      <c r="G497" s="19"/>
      <c r="H497" s="20"/>
      <c r="I497" s="20"/>
      <c r="J497" s="20"/>
      <c r="K497" s="20"/>
      <c r="L497" s="20"/>
      <c r="M497" s="19"/>
      <c r="N497" s="19"/>
      <c r="O497" s="27"/>
      <c r="P497" s="21"/>
      <c r="Q497" s="21"/>
      <c r="R497" s="21"/>
    </row>
    <row r="498" spans="1:18" ht="15" hidden="1" customHeight="1">
      <c r="A498" s="19"/>
      <c r="B498" s="19"/>
      <c r="C498" s="20"/>
      <c r="D498" s="19"/>
      <c r="E498" s="19"/>
      <c r="F498" s="19"/>
      <c r="G498" s="19"/>
      <c r="H498" s="20"/>
      <c r="I498" s="20"/>
      <c r="J498" s="20"/>
      <c r="K498" s="20"/>
      <c r="L498" s="20"/>
      <c r="M498" s="19"/>
      <c r="N498" s="19"/>
      <c r="O498" s="27"/>
      <c r="P498" s="21"/>
      <c r="Q498" s="21"/>
      <c r="R498" s="21"/>
    </row>
    <row r="499" spans="1:18" ht="15" hidden="1" customHeight="1">
      <c r="A499" s="19"/>
      <c r="B499" s="19"/>
      <c r="C499" s="20"/>
      <c r="D499" s="19"/>
      <c r="E499" s="19"/>
      <c r="F499" s="19"/>
      <c r="G499" s="19"/>
      <c r="H499" s="20"/>
      <c r="I499" s="20"/>
      <c r="J499" s="20"/>
      <c r="K499" s="20"/>
      <c r="L499" s="20"/>
      <c r="M499" s="19"/>
      <c r="N499" s="19"/>
      <c r="O499" s="27"/>
      <c r="P499" s="30"/>
      <c r="Q499" s="21"/>
      <c r="R499" s="21"/>
    </row>
    <row r="500" spans="1:18" ht="15" hidden="1" customHeight="1">
      <c r="A500" s="19"/>
      <c r="B500" s="19"/>
      <c r="C500" s="20"/>
      <c r="D500" s="19"/>
      <c r="E500" s="19"/>
      <c r="F500" s="19"/>
      <c r="G500" s="19"/>
      <c r="H500" s="20"/>
      <c r="I500" s="20"/>
      <c r="J500" s="20"/>
      <c r="K500" s="20"/>
      <c r="L500" s="20"/>
      <c r="M500" s="19"/>
      <c r="N500" s="19"/>
      <c r="O500" s="27"/>
      <c r="P500" s="30"/>
      <c r="Q500" s="21"/>
      <c r="R500" s="21"/>
    </row>
    <row r="501" spans="1:18" ht="15" hidden="1" customHeight="1">
      <c r="A501" s="19"/>
      <c r="B501" s="19"/>
      <c r="C501" s="20"/>
      <c r="D501" s="19"/>
      <c r="E501" s="19"/>
      <c r="F501" s="19"/>
      <c r="G501" s="19"/>
      <c r="H501" s="20"/>
      <c r="I501" s="20"/>
      <c r="J501" s="20"/>
      <c r="K501" s="20"/>
      <c r="L501" s="20"/>
      <c r="M501" s="19"/>
      <c r="N501" s="19"/>
      <c r="O501" s="27"/>
      <c r="P501" s="30"/>
      <c r="Q501" s="21"/>
      <c r="R501" s="21"/>
    </row>
    <row r="502" spans="1:18" ht="15" hidden="1" customHeight="1">
      <c r="A502" s="19"/>
      <c r="B502" s="19"/>
      <c r="C502" s="20"/>
      <c r="D502" s="19"/>
      <c r="E502" s="19"/>
      <c r="F502" s="19"/>
      <c r="G502" s="19"/>
      <c r="H502" s="20"/>
      <c r="I502" s="20"/>
      <c r="J502" s="20"/>
      <c r="K502" s="29"/>
      <c r="L502" s="20"/>
      <c r="M502" s="19"/>
      <c r="N502" s="19"/>
      <c r="O502" s="27"/>
      <c r="P502" s="21"/>
      <c r="Q502" s="21"/>
      <c r="R502" s="21"/>
    </row>
    <row r="503" spans="1:18" ht="15" hidden="1" customHeight="1">
      <c r="A503" s="19"/>
      <c r="B503" s="19"/>
      <c r="C503" s="20"/>
      <c r="D503" s="19"/>
      <c r="E503" s="19"/>
      <c r="F503" s="19"/>
      <c r="G503" s="19"/>
      <c r="H503" s="20"/>
      <c r="I503" s="20"/>
      <c r="J503" s="20"/>
      <c r="K503" s="20"/>
      <c r="L503" s="20"/>
      <c r="M503" s="19"/>
      <c r="N503" s="19"/>
      <c r="O503" s="27"/>
      <c r="P503" s="21"/>
      <c r="Q503" s="21"/>
      <c r="R503" s="21"/>
    </row>
    <row r="504" spans="1:18" ht="15" hidden="1" customHeight="1">
      <c r="A504" s="19"/>
      <c r="B504" s="19"/>
      <c r="C504" s="20"/>
      <c r="D504" s="19"/>
      <c r="E504" s="19"/>
      <c r="F504" s="19"/>
      <c r="G504" s="19"/>
      <c r="H504" s="20"/>
      <c r="I504" s="20"/>
      <c r="J504" s="20"/>
      <c r="K504" s="20"/>
      <c r="L504" s="20"/>
      <c r="M504" s="19"/>
      <c r="N504" s="19"/>
      <c r="O504" s="27"/>
      <c r="P504" s="21"/>
      <c r="Q504" s="21"/>
      <c r="R504" s="21"/>
    </row>
    <row r="505" spans="1:18" ht="15" hidden="1" customHeight="1">
      <c r="A505" s="19"/>
      <c r="B505" s="19"/>
      <c r="C505" s="20"/>
      <c r="D505" s="19"/>
      <c r="E505" s="19"/>
      <c r="F505" s="19"/>
      <c r="G505" s="19"/>
      <c r="H505" s="20"/>
      <c r="I505" s="20"/>
      <c r="J505" s="20"/>
      <c r="K505" s="20"/>
      <c r="L505" s="20"/>
      <c r="M505" s="19"/>
      <c r="N505" s="19"/>
      <c r="O505" s="27"/>
      <c r="P505" s="21"/>
      <c r="Q505" s="21"/>
      <c r="R505" s="21"/>
    </row>
    <row r="506" spans="1:18" ht="15" hidden="1" customHeight="1">
      <c r="A506" s="19"/>
      <c r="B506" s="19"/>
      <c r="C506" s="20"/>
      <c r="D506" s="19"/>
      <c r="E506" s="19"/>
      <c r="F506" s="19"/>
      <c r="G506" s="19"/>
      <c r="H506" s="20"/>
      <c r="I506" s="20"/>
      <c r="J506" s="20"/>
      <c r="K506" s="20"/>
      <c r="L506" s="20"/>
      <c r="M506" s="19"/>
      <c r="N506" s="19"/>
      <c r="O506" s="27"/>
      <c r="P506" s="21"/>
      <c r="Q506" s="21"/>
      <c r="R506" s="21"/>
    </row>
    <row r="507" spans="1:18" ht="15" hidden="1" customHeight="1">
      <c r="A507" s="19"/>
      <c r="B507" s="19"/>
      <c r="C507" s="20"/>
      <c r="D507" s="19"/>
      <c r="E507" s="19"/>
      <c r="F507" s="19"/>
      <c r="G507" s="19"/>
      <c r="H507" s="20"/>
      <c r="I507" s="20"/>
      <c r="J507" s="20"/>
      <c r="K507" s="20"/>
      <c r="L507" s="20"/>
      <c r="M507" s="19"/>
      <c r="N507" s="19"/>
      <c r="O507" s="27"/>
      <c r="P507" s="30"/>
      <c r="Q507" s="21"/>
      <c r="R507" s="21"/>
    </row>
    <row r="508" spans="1:18" ht="15" hidden="1" customHeight="1">
      <c r="A508" s="19"/>
      <c r="B508" s="19"/>
      <c r="C508" s="20"/>
      <c r="D508" s="19"/>
      <c r="E508" s="19"/>
      <c r="F508" s="19"/>
      <c r="G508" s="19"/>
      <c r="H508" s="20"/>
      <c r="I508" s="20"/>
      <c r="J508" s="20"/>
      <c r="K508" s="20"/>
      <c r="L508" s="20"/>
      <c r="M508" s="19"/>
      <c r="N508" s="19"/>
      <c r="O508" s="27"/>
      <c r="P508" s="21"/>
      <c r="Q508" s="21"/>
      <c r="R508" s="21"/>
    </row>
    <row r="509" spans="1:18" ht="15" hidden="1" customHeight="1">
      <c r="A509" s="19"/>
      <c r="B509" s="19"/>
      <c r="C509" s="20"/>
      <c r="D509" s="19"/>
      <c r="E509" s="19"/>
      <c r="F509" s="19"/>
      <c r="G509" s="19"/>
      <c r="H509" s="20"/>
      <c r="I509" s="20"/>
      <c r="J509" s="20"/>
      <c r="K509" s="20"/>
      <c r="L509" s="20"/>
      <c r="M509" s="19"/>
      <c r="N509" s="19"/>
      <c r="O509" s="27"/>
      <c r="P509" s="21"/>
      <c r="Q509" s="21"/>
      <c r="R509" s="21"/>
    </row>
    <row r="510" spans="1:18" ht="15" hidden="1" customHeight="1">
      <c r="A510" s="19"/>
      <c r="B510" s="19"/>
      <c r="C510" s="20"/>
      <c r="D510" s="19"/>
      <c r="E510" s="19"/>
      <c r="F510" s="19"/>
      <c r="G510" s="19"/>
      <c r="H510" s="20"/>
      <c r="I510" s="20"/>
      <c r="J510" s="20"/>
      <c r="K510" s="20"/>
      <c r="L510" s="20"/>
      <c r="M510" s="19"/>
      <c r="N510" s="19"/>
      <c r="O510" s="27"/>
      <c r="P510" s="30"/>
      <c r="Q510" s="21"/>
      <c r="R510" s="21"/>
    </row>
    <row r="511" spans="1:18" ht="15" hidden="1" customHeight="1">
      <c r="A511" s="19"/>
      <c r="B511" s="19"/>
      <c r="C511" s="20"/>
      <c r="D511" s="19"/>
      <c r="E511" s="19"/>
      <c r="F511" s="19"/>
      <c r="G511" s="19"/>
      <c r="H511" s="20"/>
      <c r="I511" s="20"/>
      <c r="J511" s="20"/>
      <c r="K511" s="20"/>
      <c r="L511" s="20"/>
      <c r="M511" s="19"/>
      <c r="N511" s="19"/>
      <c r="O511" s="27"/>
      <c r="P511" s="30"/>
      <c r="Q511" s="21"/>
      <c r="R511" s="21"/>
    </row>
    <row r="512" spans="1:18" ht="15" hidden="1" customHeight="1">
      <c r="A512" s="19"/>
      <c r="B512" s="19"/>
      <c r="C512" s="20"/>
      <c r="D512" s="19"/>
      <c r="E512" s="19"/>
      <c r="F512" s="19"/>
      <c r="G512" s="19"/>
      <c r="H512" s="20"/>
      <c r="I512" s="20"/>
      <c r="J512" s="20"/>
      <c r="K512" s="20"/>
      <c r="L512" s="20"/>
      <c r="M512" s="19"/>
      <c r="N512" s="19"/>
      <c r="O512" s="27"/>
      <c r="P512" s="30"/>
      <c r="Q512" s="21"/>
      <c r="R512" s="21"/>
    </row>
    <row r="513" spans="1:18" ht="15" hidden="1" customHeight="1">
      <c r="A513" s="19"/>
      <c r="B513" s="19"/>
      <c r="C513" s="20"/>
      <c r="D513" s="19"/>
      <c r="E513" s="19"/>
      <c r="F513" s="19"/>
      <c r="G513" s="19"/>
      <c r="H513" s="20"/>
      <c r="I513" s="20"/>
      <c r="J513" s="20"/>
      <c r="K513" s="20"/>
      <c r="L513" s="20"/>
      <c r="M513" s="19"/>
      <c r="N513" s="19"/>
      <c r="O513" s="27"/>
      <c r="P513" s="21"/>
      <c r="Q513" s="21"/>
      <c r="R513" s="21"/>
    </row>
    <row r="514" spans="1:18" ht="16.95" hidden="1" customHeight="1">
      <c r="A514" s="19"/>
      <c r="B514" s="19"/>
      <c r="C514" s="20"/>
      <c r="D514" s="19"/>
      <c r="E514" s="19"/>
      <c r="F514" s="19"/>
      <c r="G514" s="19"/>
      <c r="H514" s="20"/>
      <c r="I514" s="20"/>
      <c r="J514" s="20"/>
      <c r="K514" s="20"/>
      <c r="L514" s="20"/>
      <c r="M514" s="19"/>
      <c r="N514" s="19"/>
      <c r="O514" s="27"/>
      <c r="P514" s="30"/>
      <c r="Q514" s="21"/>
      <c r="R514" s="21"/>
    </row>
    <row r="515" spans="1:18" hidden="1">
      <c r="A515" s="19"/>
      <c r="B515" s="19"/>
      <c r="C515" s="20"/>
      <c r="D515" s="19"/>
      <c r="E515" s="19"/>
      <c r="F515" s="19"/>
      <c r="G515" s="19"/>
      <c r="H515" s="20"/>
      <c r="I515" s="20"/>
      <c r="J515" s="20"/>
      <c r="K515" s="20"/>
      <c r="L515" s="20"/>
      <c r="M515" s="19"/>
      <c r="N515" s="19"/>
      <c r="P515" s="21"/>
      <c r="Q515" s="21"/>
      <c r="R515" s="21"/>
    </row>
    <row r="516" spans="1:18" hidden="1">
      <c r="A516" s="19"/>
      <c r="B516" s="19"/>
      <c r="C516" s="20"/>
      <c r="D516" s="19"/>
      <c r="E516" s="19"/>
      <c r="F516" s="19"/>
      <c r="G516" s="19"/>
      <c r="H516" s="20"/>
      <c r="I516" s="20"/>
      <c r="J516" s="20"/>
      <c r="K516" s="20"/>
      <c r="L516" s="20"/>
      <c r="M516" s="19"/>
      <c r="N516" s="19"/>
      <c r="P516" s="21"/>
      <c r="Q516" s="21"/>
      <c r="R516" s="21"/>
    </row>
    <row r="517" spans="1:18" hidden="1">
      <c r="A517" s="19"/>
      <c r="B517" s="19"/>
      <c r="C517" s="20"/>
      <c r="D517" s="19"/>
      <c r="E517" s="19"/>
      <c r="F517" s="19"/>
      <c r="G517" s="19"/>
      <c r="H517" s="20"/>
      <c r="I517" s="20"/>
      <c r="J517" s="20"/>
      <c r="K517" s="20"/>
      <c r="L517" s="20"/>
      <c r="M517" s="19"/>
      <c r="N517" s="19"/>
      <c r="P517" s="21"/>
      <c r="Q517" s="21"/>
      <c r="R517" s="21"/>
    </row>
    <row r="518" spans="1:18" hidden="1">
      <c r="A518" s="19"/>
      <c r="B518" s="19"/>
      <c r="C518" s="20"/>
      <c r="D518" s="19"/>
      <c r="E518" s="19"/>
      <c r="F518" s="19"/>
      <c r="G518" s="19"/>
      <c r="H518" s="20"/>
      <c r="I518" s="20"/>
      <c r="J518" s="20"/>
      <c r="K518" s="20"/>
      <c r="L518" s="20"/>
      <c r="M518" s="19"/>
      <c r="N518" s="19"/>
      <c r="P518" s="21"/>
      <c r="Q518" s="21"/>
      <c r="R518" s="21"/>
    </row>
    <row r="519" spans="1:18" hidden="1">
      <c r="A519" s="19"/>
      <c r="B519" s="19"/>
      <c r="C519" s="20"/>
      <c r="D519" s="19"/>
      <c r="E519" s="19"/>
      <c r="F519" s="19"/>
      <c r="G519" s="19"/>
      <c r="H519" s="20"/>
      <c r="I519" s="20"/>
      <c r="J519" s="20"/>
      <c r="K519" s="20"/>
      <c r="L519" s="20"/>
      <c r="M519" s="19"/>
      <c r="N519" s="19"/>
      <c r="P519" s="21"/>
      <c r="Q519" s="21"/>
      <c r="R519" s="21"/>
    </row>
    <row r="520" spans="1:18" hidden="1">
      <c r="A520" s="19"/>
      <c r="B520" s="19"/>
      <c r="C520" s="20"/>
      <c r="D520" s="19"/>
      <c r="E520" s="19"/>
      <c r="F520" s="19"/>
      <c r="G520" s="19"/>
      <c r="H520" s="20"/>
      <c r="I520" s="20"/>
      <c r="J520" s="20"/>
      <c r="K520" s="20"/>
      <c r="L520" s="20"/>
      <c r="M520" s="19"/>
      <c r="N520" s="19"/>
      <c r="P520" s="21"/>
      <c r="Q520" s="21"/>
      <c r="R520" s="21"/>
    </row>
    <row r="521" spans="1:18" hidden="1">
      <c r="A521" s="19"/>
      <c r="B521" s="19"/>
      <c r="C521" s="20"/>
      <c r="D521" s="19"/>
      <c r="E521" s="19"/>
      <c r="F521" s="19"/>
      <c r="G521" s="19"/>
      <c r="H521" s="20"/>
      <c r="I521" s="20"/>
      <c r="J521" s="20"/>
      <c r="K521" s="20"/>
      <c r="L521" s="20"/>
      <c r="M521" s="19"/>
      <c r="N521" s="19"/>
      <c r="P521" s="21"/>
      <c r="Q521" s="21"/>
      <c r="R521" s="21"/>
    </row>
    <row r="522" spans="1:18" hidden="1">
      <c r="A522" s="19"/>
      <c r="B522" s="19"/>
      <c r="C522" s="20"/>
      <c r="D522" s="19"/>
      <c r="E522" s="19"/>
      <c r="F522" s="19"/>
      <c r="G522" s="19"/>
      <c r="H522" s="20"/>
      <c r="I522" s="20"/>
      <c r="J522" s="20"/>
      <c r="K522" s="20"/>
      <c r="L522" s="20"/>
      <c r="M522" s="19"/>
      <c r="N522" s="19"/>
      <c r="P522" s="21"/>
      <c r="Q522" s="21"/>
      <c r="R522" s="21"/>
    </row>
    <row r="523" spans="1:18" hidden="1">
      <c r="A523" s="19"/>
      <c r="B523" s="19"/>
      <c r="C523" s="20"/>
      <c r="D523" s="19"/>
      <c r="E523" s="19"/>
      <c r="F523" s="19"/>
      <c r="G523" s="19"/>
      <c r="H523" s="20"/>
      <c r="I523" s="20"/>
      <c r="J523" s="20"/>
      <c r="K523" s="20"/>
      <c r="L523" s="20"/>
      <c r="M523" s="19"/>
      <c r="N523" s="19"/>
      <c r="P523" s="21"/>
      <c r="Q523" s="21"/>
      <c r="R523" s="21"/>
    </row>
    <row r="524" spans="1:18" hidden="1">
      <c r="A524" s="19"/>
      <c r="B524" s="19"/>
      <c r="C524" s="20"/>
      <c r="D524" s="19"/>
      <c r="E524" s="19"/>
      <c r="F524" s="19"/>
      <c r="G524" s="19"/>
      <c r="H524" s="20"/>
      <c r="I524" s="20"/>
      <c r="J524" s="20"/>
      <c r="K524" s="20"/>
      <c r="L524" s="20"/>
      <c r="M524" s="19"/>
      <c r="N524" s="19"/>
      <c r="P524" s="21"/>
      <c r="Q524" s="21"/>
      <c r="R524" s="21"/>
    </row>
    <row r="525" spans="1:18" hidden="1">
      <c r="A525" s="19"/>
      <c r="B525" s="19"/>
      <c r="C525" s="20"/>
      <c r="D525" s="19"/>
      <c r="E525" s="19"/>
      <c r="F525" s="19"/>
      <c r="G525" s="19"/>
      <c r="H525" s="20"/>
      <c r="I525" s="20"/>
      <c r="J525" s="20"/>
      <c r="K525" s="20"/>
      <c r="L525" s="20"/>
      <c r="M525" s="19"/>
      <c r="N525" s="19"/>
      <c r="P525" s="21"/>
      <c r="Q525" s="21"/>
      <c r="R525" s="21"/>
    </row>
    <row r="526" spans="1:18" hidden="1">
      <c r="A526" s="19"/>
      <c r="B526" s="19"/>
      <c r="C526" s="20"/>
      <c r="D526" s="19"/>
      <c r="E526" s="19"/>
      <c r="F526" s="19"/>
      <c r="G526" s="19"/>
      <c r="H526" s="20"/>
      <c r="I526" s="20"/>
      <c r="J526" s="20"/>
      <c r="K526" s="20"/>
      <c r="L526" s="20"/>
      <c r="M526" s="19"/>
      <c r="N526" s="19"/>
      <c r="P526" s="21"/>
      <c r="Q526" s="21"/>
      <c r="R526" s="21"/>
    </row>
    <row r="527" spans="1:18" hidden="1">
      <c r="A527" s="19"/>
      <c r="B527" s="19"/>
      <c r="C527" s="20"/>
      <c r="D527" s="19"/>
      <c r="E527" s="19"/>
      <c r="F527" s="19"/>
      <c r="G527" s="19"/>
      <c r="H527" s="20"/>
      <c r="I527" s="20"/>
      <c r="J527" s="20"/>
      <c r="K527" s="20"/>
      <c r="L527" s="20"/>
      <c r="M527" s="19"/>
      <c r="N527" s="19"/>
      <c r="P527" s="21"/>
      <c r="Q527" s="21"/>
      <c r="R527" s="21"/>
    </row>
    <row r="528" spans="1:18" hidden="1">
      <c r="A528" s="19"/>
      <c r="B528" s="19"/>
      <c r="C528" s="20"/>
      <c r="D528" s="19"/>
      <c r="E528" s="19"/>
      <c r="F528" s="19"/>
      <c r="G528" s="19"/>
      <c r="H528" s="20"/>
      <c r="I528" s="20"/>
      <c r="J528" s="20"/>
      <c r="K528" s="20"/>
      <c r="L528" s="20"/>
      <c r="M528" s="19"/>
      <c r="N528" s="19"/>
      <c r="P528" s="30"/>
      <c r="Q528" s="21"/>
      <c r="R528" s="21"/>
    </row>
    <row r="529" spans="1:18" hidden="1">
      <c r="A529" s="19"/>
      <c r="B529" s="19"/>
      <c r="C529" s="20"/>
      <c r="D529" s="19"/>
      <c r="E529" s="19"/>
      <c r="F529" s="19"/>
      <c r="G529" s="19"/>
      <c r="H529" s="20"/>
      <c r="I529" s="20"/>
      <c r="J529" s="20"/>
      <c r="K529" s="20"/>
      <c r="L529" s="20"/>
      <c r="M529" s="19"/>
      <c r="N529" s="19"/>
      <c r="P529" s="21"/>
      <c r="Q529" s="21"/>
      <c r="R529" s="21"/>
    </row>
    <row r="530" spans="1:18" hidden="1">
      <c r="A530" s="19"/>
      <c r="B530" s="19"/>
      <c r="C530" s="20"/>
      <c r="D530" s="19"/>
      <c r="E530" s="19"/>
      <c r="F530" s="19"/>
      <c r="G530" s="19"/>
      <c r="H530" s="20"/>
      <c r="I530" s="20"/>
      <c r="J530" s="20"/>
      <c r="K530" s="20"/>
      <c r="L530" s="20"/>
      <c r="M530" s="19"/>
      <c r="N530" s="19"/>
      <c r="P530" s="21"/>
      <c r="Q530" s="21"/>
      <c r="R530" s="21"/>
    </row>
    <row r="531" spans="1:18" hidden="1">
      <c r="A531" s="19"/>
      <c r="B531" s="19"/>
      <c r="C531" s="20"/>
      <c r="D531" s="19"/>
      <c r="E531" s="19"/>
      <c r="F531" s="19"/>
      <c r="G531" s="19"/>
      <c r="H531" s="20"/>
      <c r="I531" s="20"/>
      <c r="J531" s="20"/>
      <c r="K531" s="20"/>
      <c r="L531" s="20"/>
      <c r="M531" s="19"/>
      <c r="N531" s="19"/>
      <c r="P531" s="21"/>
      <c r="Q531" s="21"/>
      <c r="R531" s="21"/>
    </row>
    <row r="532" spans="1:18" hidden="1">
      <c r="A532" s="19"/>
      <c r="B532" s="19"/>
      <c r="C532" s="20"/>
      <c r="D532" s="19"/>
      <c r="E532" s="19"/>
      <c r="F532" s="19"/>
      <c r="G532" s="19"/>
      <c r="H532" s="20"/>
      <c r="I532" s="20"/>
      <c r="J532" s="20"/>
      <c r="K532" s="20"/>
      <c r="L532" s="20"/>
      <c r="M532" s="19"/>
      <c r="N532" s="19"/>
      <c r="P532" s="21"/>
      <c r="Q532" s="21"/>
      <c r="R532" s="21"/>
    </row>
    <row r="533" spans="1:18" hidden="1">
      <c r="A533" s="19"/>
      <c r="B533" s="19"/>
      <c r="C533" s="20"/>
      <c r="D533" s="19"/>
      <c r="E533" s="19"/>
      <c r="F533" s="19"/>
      <c r="G533" s="19"/>
      <c r="H533" s="20"/>
      <c r="I533" s="20"/>
      <c r="J533" s="20"/>
      <c r="K533" s="20"/>
      <c r="L533" s="20"/>
      <c r="M533" s="19"/>
      <c r="N533" s="19"/>
      <c r="P533" s="30"/>
      <c r="Q533" s="21"/>
      <c r="R533" s="21"/>
    </row>
    <row r="534" spans="1:18" hidden="1">
      <c r="A534" s="19"/>
      <c r="B534" s="19"/>
      <c r="C534" s="20"/>
      <c r="D534" s="19"/>
      <c r="E534" s="19"/>
      <c r="F534" s="19"/>
      <c r="G534" s="19"/>
      <c r="H534" s="20"/>
      <c r="I534" s="20"/>
      <c r="J534" s="20"/>
      <c r="K534" s="20"/>
      <c r="L534" s="20"/>
      <c r="M534" s="19"/>
      <c r="N534" s="19"/>
      <c r="P534" s="21"/>
      <c r="Q534" s="21"/>
      <c r="R534" s="21"/>
    </row>
    <row r="535" spans="1:18" hidden="1">
      <c r="A535" s="19"/>
      <c r="B535" s="19"/>
      <c r="C535" s="20"/>
      <c r="D535" s="19"/>
      <c r="E535" s="19"/>
      <c r="F535" s="19"/>
      <c r="G535" s="19"/>
      <c r="H535" s="20"/>
      <c r="I535" s="20"/>
      <c r="J535" s="20"/>
      <c r="K535" s="20"/>
      <c r="L535" s="20"/>
      <c r="M535" s="19"/>
      <c r="N535" s="19"/>
      <c r="P535" s="30"/>
      <c r="Q535" s="21"/>
      <c r="R535" s="21"/>
    </row>
    <row r="536" spans="1:18" hidden="1">
      <c r="A536" s="19"/>
      <c r="B536" s="19"/>
      <c r="C536" s="20"/>
      <c r="D536" s="19"/>
      <c r="E536" s="19"/>
      <c r="F536" s="19"/>
      <c r="G536" s="19"/>
      <c r="H536" s="20"/>
      <c r="I536" s="20"/>
      <c r="J536" s="20"/>
      <c r="K536" s="20"/>
      <c r="L536" s="20"/>
      <c r="M536" s="19"/>
      <c r="N536" s="19"/>
      <c r="P536" s="30"/>
      <c r="Q536" s="21"/>
      <c r="R536" s="21"/>
    </row>
    <row r="537" spans="1:18" hidden="1">
      <c r="A537" s="19"/>
      <c r="B537" s="19"/>
      <c r="C537" s="20"/>
      <c r="D537" s="19"/>
      <c r="E537" s="19"/>
      <c r="F537" s="19"/>
      <c r="G537" s="19"/>
      <c r="H537" s="20"/>
      <c r="I537" s="20"/>
      <c r="J537" s="20"/>
      <c r="K537" s="20"/>
      <c r="L537" s="20"/>
      <c r="M537" s="19"/>
      <c r="N537" s="19"/>
      <c r="P537" s="30"/>
      <c r="Q537" s="21"/>
      <c r="R537" s="21"/>
    </row>
    <row r="538" spans="1:18" hidden="1">
      <c r="A538" s="19"/>
      <c r="B538" s="19"/>
      <c r="C538" s="20"/>
      <c r="D538" s="19"/>
      <c r="E538" s="19"/>
      <c r="F538" s="19"/>
      <c r="G538" s="19"/>
      <c r="H538" s="20"/>
      <c r="I538" s="20"/>
      <c r="J538" s="20"/>
      <c r="K538" s="20"/>
      <c r="L538" s="20"/>
      <c r="M538" s="19"/>
      <c r="N538" s="19"/>
      <c r="P538" s="30"/>
      <c r="Q538" s="21"/>
      <c r="R538" s="21"/>
    </row>
    <row r="539" spans="1:18" hidden="1">
      <c r="A539" s="19"/>
      <c r="B539" s="19"/>
      <c r="C539" s="20"/>
      <c r="D539" s="19"/>
      <c r="E539" s="19"/>
      <c r="F539" s="19"/>
      <c r="G539" s="19"/>
      <c r="H539" s="20"/>
      <c r="I539" s="20"/>
      <c r="J539" s="20"/>
      <c r="K539" s="20"/>
      <c r="L539" s="20"/>
      <c r="M539" s="19"/>
      <c r="N539" s="19"/>
      <c r="P539" s="21"/>
      <c r="Q539" s="21"/>
      <c r="R539" s="21"/>
    </row>
    <row r="540" spans="1:18" hidden="1">
      <c r="A540" s="19"/>
      <c r="B540" s="19"/>
      <c r="C540" s="20"/>
      <c r="D540" s="19"/>
      <c r="E540" s="19"/>
      <c r="F540" s="19"/>
      <c r="G540" s="19"/>
      <c r="H540" s="20"/>
      <c r="I540" s="20"/>
      <c r="J540" s="20"/>
      <c r="K540" s="20"/>
      <c r="L540" s="20"/>
      <c r="M540" s="19"/>
      <c r="N540" s="19"/>
      <c r="P540" s="21"/>
      <c r="Q540" s="21"/>
      <c r="R540" s="21"/>
    </row>
    <row r="541" spans="1:18" hidden="1">
      <c r="A541" s="19"/>
      <c r="B541" s="19"/>
      <c r="C541" s="20"/>
      <c r="D541" s="19"/>
      <c r="E541" s="19"/>
      <c r="F541" s="19"/>
      <c r="G541" s="19"/>
      <c r="H541" s="20"/>
      <c r="I541" s="20"/>
      <c r="J541" s="20"/>
      <c r="K541" s="20"/>
      <c r="L541" s="20"/>
      <c r="M541" s="19"/>
      <c r="N541" s="19"/>
      <c r="P541" s="21"/>
      <c r="Q541" s="21"/>
      <c r="R541" s="21"/>
    </row>
    <row r="542" spans="1:18" hidden="1">
      <c r="A542" s="19"/>
      <c r="B542" s="19"/>
      <c r="C542" s="20"/>
      <c r="D542" s="19"/>
      <c r="E542" s="19"/>
      <c r="F542" s="19"/>
      <c r="G542" s="19"/>
      <c r="H542" s="20"/>
      <c r="I542" s="20"/>
      <c r="J542" s="20"/>
      <c r="K542" s="20"/>
      <c r="L542" s="20"/>
      <c r="M542" s="19"/>
      <c r="N542" s="19"/>
      <c r="P542" s="21"/>
      <c r="Q542" s="21"/>
      <c r="R542" s="21"/>
    </row>
    <row r="543" spans="1:18" hidden="1">
      <c r="A543" s="19"/>
      <c r="B543" s="19"/>
      <c r="C543" s="20"/>
      <c r="D543" s="19"/>
      <c r="E543" s="19"/>
      <c r="F543" s="19"/>
      <c r="G543" s="19"/>
      <c r="H543" s="20"/>
      <c r="I543" s="20"/>
      <c r="J543" s="20"/>
      <c r="K543" s="20"/>
      <c r="L543" s="20"/>
      <c r="M543" s="19"/>
      <c r="N543" s="19"/>
      <c r="P543" s="21"/>
      <c r="Q543" s="21"/>
      <c r="R543" s="21"/>
    </row>
    <row r="544" spans="1:18" hidden="1">
      <c r="A544" s="19"/>
      <c r="B544" s="19"/>
      <c r="C544" s="20"/>
      <c r="D544" s="19"/>
      <c r="E544" s="19"/>
      <c r="F544" s="19"/>
      <c r="G544" s="19"/>
      <c r="H544" s="20"/>
      <c r="I544" s="20"/>
      <c r="J544" s="20"/>
      <c r="K544" s="20"/>
      <c r="L544" s="20"/>
      <c r="M544" s="19"/>
      <c r="N544" s="19"/>
      <c r="P544" s="21"/>
      <c r="Q544" s="21"/>
      <c r="R544" s="21"/>
    </row>
    <row r="545" spans="1:18" hidden="1">
      <c r="A545" s="19"/>
      <c r="B545" s="19"/>
      <c r="C545" s="20"/>
      <c r="D545" s="19"/>
      <c r="E545" s="19"/>
      <c r="F545" s="19"/>
      <c r="G545" s="19"/>
      <c r="H545" s="20"/>
      <c r="I545" s="20"/>
      <c r="J545" s="20"/>
      <c r="K545" s="20"/>
      <c r="L545" s="20"/>
      <c r="M545" s="19"/>
      <c r="N545" s="19"/>
      <c r="P545" s="21"/>
      <c r="Q545" s="21"/>
      <c r="R545" s="21"/>
    </row>
    <row r="546" spans="1:18" hidden="1">
      <c r="A546" s="19"/>
      <c r="B546" s="19"/>
      <c r="C546" s="20"/>
      <c r="D546" s="19"/>
      <c r="E546" s="19"/>
      <c r="F546" s="19"/>
      <c r="G546" s="19"/>
      <c r="H546" s="20"/>
      <c r="I546" s="20"/>
      <c r="J546" s="20"/>
      <c r="K546" s="20"/>
      <c r="L546" s="20"/>
      <c r="M546" s="19"/>
      <c r="N546" s="19"/>
      <c r="P546" s="21"/>
      <c r="Q546" s="21"/>
      <c r="R546" s="21"/>
    </row>
    <row r="547" spans="1:18" hidden="1">
      <c r="A547" s="19"/>
      <c r="B547" s="19"/>
      <c r="C547" s="20"/>
      <c r="D547" s="19"/>
      <c r="E547" s="19"/>
      <c r="F547" s="19"/>
      <c r="G547" s="19"/>
      <c r="H547" s="20"/>
      <c r="I547" s="20"/>
      <c r="J547" s="20"/>
      <c r="K547" s="20"/>
      <c r="L547" s="20"/>
      <c r="M547" s="19"/>
      <c r="N547" s="19"/>
      <c r="P547" s="21"/>
      <c r="Q547" s="21"/>
      <c r="R547" s="21"/>
    </row>
    <row r="548" spans="1:18" hidden="1">
      <c r="A548" s="19"/>
      <c r="B548" s="19"/>
      <c r="C548" s="20"/>
      <c r="D548" s="19"/>
      <c r="E548" s="19"/>
      <c r="F548" s="19"/>
      <c r="G548" s="19"/>
      <c r="H548" s="20"/>
      <c r="I548" s="20"/>
      <c r="J548" s="20"/>
      <c r="K548" s="20"/>
      <c r="L548" s="20"/>
      <c r="M548" s="19"/>
      <c r="N548" s="19"/>
      <c r="P548" s="21"/>
      <c r="Q548" s="21"/>
      <c r="R548" s="21"/>
    </row>
    <row r="549" spans="1:18" hidden="1">
      <c r="A549" s="19"/>
      <c r="B549" s="19"/>
      <c r="C549" s="20"/>
      <c r="D549" s="19"/>
      <c r="E549" s="19"/>
      <c r="F549" s="19"/>
      <c r="G549" s="19"/>
      <c r="H549" s="20"/>
      <c r="I549" s="20"/>
      <c r="J549" s="20"/>
      <c r="K549" s="20"/>
      <c r="L549" s="20"/>
      <c r="M549" s="19"/>
      <c r="N549" s="19"/>
      <c r="P549" s="30"/>
      <c r="Q549" s="21"/>
      <c r="R549" s="21"/>
    </row>
    <row r="550" spans="1:18" hidden="1">
      <c r="A550" s="19"/>
      <c r="B550" s="19"/>
      <c r="C550" s="20"/>
      <c r="D550" s="19"/>
      <c r="E550" s="19"/>
      <c r="F550" s="19"/>
      <c r="G550" s="19"/>
      <c r="H550" s="20"/>
      <c r="I550" s="20"/>
      <c r="J550" s="20"/>
      <c r="K550" s="20"/>
      <c r="L550" s="20"/>
      <c r="M550" s="19"/>
      <c r="N550" s="19"/>
      <c r="P550" s="21"/>
      <c r="Q550" s="21"/>
      <c r="R550" s="21"/>
    </row>
    <row r="551" spans="1:18" hidden="1">
      <c r="A551" s="19"/>
      <c r="B551" s="19"/>
      <c r="C551" s="20"/>
      <c r="D551" s="19"/>
      <c r="E551" s="19"/>
      <c r="F551" s="19"/>
      <c r="G551" s="19"/>
      <c r="H551" s="20"/>
      <c r="I551" s="20"/>
      <c r="J551" s="20"/>
      <c r="K551" s="20"/>
      <c r="L551" s="20"/>
      <c r="M551" s="19"/>
      <c r="N551" s="19"/>
      <c r="P551" s="21"/>
      <c r="Q551" s="21"/>
      <c r="R551" s="21"/>
    </row>
    <row r="552" spans="1:18" hidden="1">
      <c r="A552" s="19"/>
      <c r="B552" s="19"/>
      <c r="C552" s="20"/>
      <c r="D552" s="19"/>
      <c r="E552" s="19"/>
      <c r="F552" s="19"/>
      <c r="G552" s="19"/>
      <c r="H552" s="20"/>
      <c r="I552" s="20"/>
      <c r="J552" s="20"/>
      <c r="K552" s="20"/>
      <c r="L552" s="20"/>
      <c r="M552" s="19"/>
      <c r="N552" s="19"/>
      <c r="P552" s="21"/>
      <c r="Q552" s="21"/>
      <c r="R552" s="21"/>
    </row>
    <row r="553" spans="1:18" hidden="1">
      <c r="A553" s="19"/>
      <c r="B553" s="19"/>
      <c r="C553" s="20"/>
      <c r="D553" s="19"/>
      <c r="E553" s="19"/>
      <c r="F553" s="19"/>
      <c r="G553" s="19"/>
      <c r="H553" s="20"/>
      <c r="I553" s="20"/>
      <c r="J553" s="20"/>
      <c r="K553" s="20"/>
      <c r="L553" s="20"/>
      <c r="M553" s="19"/>
      <c r="N553" s="19"/>
      <c r="P553" s="21"/>
      <c r="Q553" s="21"/>
      <c r="R553" s="21"/>
    </row>
    <row r="554" spans="1:18" hidden="1">
      <c r="A554" s="19"/>
      <c r="B554" s="19"/>
      <c r="C554" s="20"/>
      <c r="D554" s="19"/>
      <c r="E554" s="19"/>
      <c r="F554" s="19"/>
      <c r="G554" s="19"/>
      <c r="H554" s="20"/>
      <c r="I554" s="20"/>
      <c r="J554" s="20"/>
      <c r="K554" s="20"/>
      <c r="L554" s="20"/>
      <c r="M554" s="19"/>
      <c r="N554" s="19"/>
      <c r="P554" s="21"/>
      <c r="Q554" s="21"/>
      <c r="R554" s="21"/>
    </row>
    <row r="555" spans="1:18" hidden="1">
      <c r="A555" s="19"/>
      <c r="B555" s="19"/>
      <c r="C555" s="20"/>
      <c r="D555" s="19"/>
      <c r="E555" s="19"/>
      <c r="F555" s="19"/>
      <c r="G555" s="19"/>
      <c r="H555" s="20"/>
      <c r="I555" s="20"/>
      <c r="J555" s="20"/>
      <c r="K555" s="20"/>
      <c r="L555" s="20"/>
      <c r="M555" s="19"/>
      <c r="N555" s="19"/>
      <c r="P555" s="21"/>
      <c r="Q555" s="21"/>
      <c r="R555" s="21"/>
    </row>
    <row r="556" spans="1:18" hidden="1">
      <c r="A556" s="19"/>
      <c r="B556" s="19"/>
      <c r="C556" s="20"/>
      <c r="D556" s="19"/>
      <c r="E556" s="19"/>
      <c r="F556" s="19"/>
      <c r="G556" s="19"/>
      <c r="H556" s="20"/>
      <c r="I556" s="20"/>
      <c r="J556" s="20"/>
      <c r="K556" s="20"/>
      <c r="L556" s="20"/>
      <c r="M556" s="19"/>
      <c r="N556" s="19"/>
      <c r="P556" s="30"/>
      <c r="Q556" s="21"/>
      <c r="R556" s="21"/>
    </row>
    <row r="557" spans="1:18" hidden="1">
      <c r="A557" s="19"/>
      <c r="B557" s="19"/>
      <c r="C557" s="20"/>
      <c r="D557" s="19"/>
      <c r="E557" s="19"/>
      <c r="F557" s="19"/>
      <c r="G557" s="19"/>
      <c r="H557" s="20"/>
      <c r="I557" s="20"/>
      <c r="J557" s="20"/>
      <c r="K557" s="20"/>
      <c r="L557" s="20"/>
      <c r="M557" s="19"/>
      <c r="N557" s="19"/>
      <c r="P557" s="21"/>
      <c r="Q557" s="21"/>
      <c r="R557" s="21"/>
    </row>
    <row r="558" spans="1:18" hidden="1">
      <c r="A558" s="19"/>
      <c r="B558" s="19"/>
      <c r="C558" s="20"/>
      <c r="D558" s="19"/>
      <c r="E558" s="19"/>
      <c r="F558" s="19"/>
      <c r="G558" s="19"/>
      <c r="H558" s="20"/>
      <c r="I558" s="20"/>
      <c r="J558" s="20"/>
      <c r="K558" s="20"/>
      <c r="L558" s="20"/>
      <c r="M558" s="19"/>
      <c r="N558" s="19"/>
      <c r="P558" s="21"/>
      <c r="Q558" s="21"/>
      <c r="R558" s="21"/>
    </row>
    <row r="559" spans="1:18" hidden="1">
      <c r="A559" s="19"/>
      <c r="B559" s="19"/>
      <c r="C559" s="20"/>
      <c r="D559" s="19"/>
      <c r="E559" s="19"/>
      <c r="F559" s="19"/>
      <c r="G559" s="19"/>
      <c r="H559" s="20"/>
      <c r="I559" s="20"/>
      <c r="J559" s="20"/>
      <c r="K559" s="20"/>
      <c r="L559" s="20"/>
      <c r="M559" s="19"/>
      <c r="N559" s="19"/>
      <c r="P559" s="21"/>
      <c r="Q559" s="21"/>
      <c r="R559" s="21"/>
    </row>
    <row r="560" spans="1:18" hidden="1">
      <c r="A560" s="19"/>
      <c r="B560" s="19"/>
      <c r="C560" s="20"/>
      <c r="D560" s="19"/>
      <c r="E560" s="19"/>
      <c r="F560" s="19"/>
      <c r="G560" s="19"/>
      <c r="H560" s="20"/>
      <c r="I560" s="20"/>
      <c r="J560" s="20"/>
      <c r="K560" s="20"/>
      <c r="L560" s="20"/>
      <c r="M560" s="19"/>
      <c r="N560" s="19"/>
      <c r="P560" s="21"/>
      <c r="Q560" s="21"/>
      <c r="R560" s="21"/>
    </row>
    <row r="561" spans="1:18" hidden="1">
      <c r="A561" s="19"/>
      <c r="B561" s="19"/>
      <c r="C561" s="20"/>
      <c r="D561" s="19"/>
      <c r="E561" s="19"/>
      <c r="F561" s="19"/>
      <c r="G561" s="19"/>
      <c r="H561" s="20"/>
      <c r="I561" s="20"/>
      <c r="J561" s="20"/>
      <c r="K561" s="20"/>
      <c r="L561" s="20"/>
      <c r="M561" s="19"/>
      <c r="N561" s="19"/>
      <c r="P561" s="21"/>
      <c r="Q561" s="21"/>
      <c r="R561" s="21"/>
    </row>
    <row r="562" spans="1:18" hidden="1">
      <c r="A562" s="19"/>
      <c r="B562" s="19"/>
      <c r="C562" s="20"/>
      <c r="D562" s="19"/>
      <c r="E562" s="19"/>
      <c r="F562" s="19"/>
      <c r="G562" s="19"/>
      <c r="H562" s="20"/>
      <c r="I562" s="20"/>
      <c r="J562" s="20"/>
      <c r="K562" s="20"/>
      <c r="L562" s="20"/>
      <c r="M562" s="19"/>
      <c r="N562" s="19"/>
      <c r="P562" s="30"/>
      <c r="Q562" s="21"/>
      <c r="R562" s="21"/>
    </row>
    <row r="563" spans="1:18" hidden="1">
      <c r="A563" s="19"/>
      <c r="B563" s="19"/>
      <c r="C563" s="20"/>
      <c r="D563" s="19"/>
      <c r="E563" s="19"/>
      <c r="F563" s="19"/>
      <c r="G563" s="19"/>
      <c r="H563" s="20"/>
      <c r="I563" s="20"/>
      <c r="J563" s="20"/>
      <c r="K563" s="20"/>
      <c r="L563" s="20"/>
      <c r="M563" s="19"/>
      <c r="N563" s="19"/>
      <c r="P563" s="21"/>
      <c r="Q563" s="21"/>
      <c r="R563" s="21"/>
    </row>
    <row r="564" spans="1:18" hidden="1">
      <c r="A564" s="19"/>
      <c r="B564" s="19"/>
      <c r="C564" s="20"/>
      <c r="D564" s="19"/>
      <c r="E564" s="19"/>
      <c r="F564" s="19"/>
      <c r="G564" s="19"/>
      <c r="H564" s="20"/>
      <c r="I564" s="20"/>
      <c r="J564" s="20"/>
      <c r="K564" s="20"/>
      <c r="L564" s="20"/>
      <c r="M564" s="19"/>
      <c r="N564" s="19"/>
      <c r="P564" s="21"/>
      <c r="Q564" s="21"/>
      <c r="R564" s="21"/>
    </row>
    <row r="565" spans="1:18" hidden="1">
      <c r="A565" s="19"/>
      <c r="B565" s="19"/>
      <c r="C565" s="20"/>
      <c r="D565" s="19"/>
      <c r="E565" s="19"/>
      <c r="F565" s="19"/>
      <c r="G565" s="19"/>
      <c r="H565" s="20"/>
      <c r="I565" s="20"/>
      <c r="J565" s="20"/>
      <c r="K565" s="20"/>
      <c r="L565" s="20"/>
      <c r="M565" s="19"/>
      <c r="N565" s="19"/>
      <c r="P565" s="30"/>
      <c r="Q565" s="21"/>
      <c r="R565" s="21"/>
    </row>
    <row r="566" spans="1:18" hidden="1">
      <c r="A566" s="19"/>
      <c r="B566" s="19"/>
      <c r="C566" s="20"/>
      <c r="D566" s="19"/>
      <c r="E566" s="19"/>
      <c r="F566" s="19"/>
      <c r="G566" s="19"/>
      <c r="H566" s="20"/>
      <c r="I566" s="20"/>
      <c r="J566" s="20"/>
      <c r="K566" s="20"/>
      <c r="L566" s="20"/>
      <c r="M566" s="19"/>
      <c r="N566" s="19"/>
      <c r="P566" s="21"/>
      <c r="Q566" s="21"/>
      <c r="R566" s="21"/>
    </row>
    <row r="567" spans="1:18" hidden="1">
      <c r="A567" s="19"/>
      <c r="B567" s="19"/>
      <c r="C567" s="20"/>
      <c r="D567" s="19"/>
      <c r="E567" s="19"/>
      <c r="F567" s="19"/>
      <c r="G567" s="19"/>
      <c r="H567" s="20"/>
      <c r="I567" s="20"/>
      <c r="J567" s="20"/>
      <c r="K567" s="20"/>
      <c r="L567" s="20"/>
      <c r="M567" s="19"/>
      <c r="N567" s="19"/>
      <c r="P567" s="30"/>
      <c r="Q567" s="21"/>
      <c r="R567" s="21"/>
    </row>
    <row r="568" spans="1:18" hidden="1">
      <c r="A568" s="19"/>
      <c r="B568" s="19"/>
      <c r="C568" s="20"/>
      <c r="D568" s="19"/>
      <c r="E568" s="19"/>
      <c r="F568" s="19"/>
      <c r="G568" s="19"/>
      <c r="H568" s="20"/>
      <c r="I568" s="20"/>
      <c r="J568" s="20"/>
      <c r="K568" s="20"/>
      <c r="L568" s="20"/>
      <c r="M568" s="19"/>
      <c r="N568" s="19"/>
      <c r="P568" s="21"/>
      <c r="Q568" s="21"/>
      <c r="R568" s="21"/>
    </row>
    <row r="569" spans="1:18" hidden="1">
      <c r="A569" s="19"/>
      <c r="B569" s="19"/>
      <c r="C569" s="20"/>
      <c r="D569" s="19"/>
      <c r="E569" s="19"/>
      <c r="F569" s="19"/>
      <c r="G569" s="19"/>
      <c r="H569" s="20"/>
      <c r="I569" s="20"/>
      <c r="J569" s="20"/>
      <c r="K569" s="20"/>
      <c r="L569" s="20"/>
      <c r="M569" s="19"/>
      <c r="N569" s="19"/>
      <c r="P569" s="21"/>
      <c r="Q569" s="21"/>
      <c r="R569" s="21"/>
    </row>
    <row r="570" spans="1:18" hidden="1">
      <c r="A570" s="19"/>
      <c r="B570" s="19"/>
      <c r="C570" s="20"/>
      <c r="D570" s="19"/>
      <c r="E570" s="19"/>
      <c r="F570" s="19"/>
      <c r="G570" s="19"/>
      <c r="H570" s="20"/>
      <c r="I570" s="20"/>
      <c r="J570" s="20"/>
      <c r="K570" s="20"/>
      <c r="L570" s="20"/>
      <c r="M570" s="19"/>
      <c r="N570" s="19"/>
      <c r="P570" s="21"/>
      <c r="Q570" s="21"/>
      <c r="R570" s="21"/>
    </row>
    <row r="571" spans="1:18" hidden="1">
      <c r="A571" s="19"/>
      <c r="B571" s="19"/>
      <c r="C571" s="20"/>
      <c r="D571" s="19"/>
      <c r="E571" s="19"/>
      <c r="F571" s="19"/>
      <c r="G571" s="19"/>
      <c r="H571" s="20"/>
      <c r="I571" s="20"/>
      <c r="J571" s="20"/>
      <c r="K571" s="20"/>
      <c r="L571" s="20"/>
      <c r="M571" s="19"/>
      <c r="N571" s="19"/>
      <c r="P571" s="30"/>
      <c r="Q571" s="21"/>
      <c r="R571" s="21"/>
    </row>
    <row r="572" spans="1:18" hidden="1">
      <c r="A572" s="19"/>
      <c r="B572" s="19"/>
      <c r="C572" s="20"/>
      <c r="D572" s="19"/>
      <c r="E572" s="19"/>
      <c r="F572" s="19"/>
      <c r="G572" s="19"/>
      <c r="H572" s="20"/>
      <c r="I572" s="20"/>
      <c r="J572" s="20"/>
      <c r="K572" s="20"/>
      <c r="L572" s="20"/>
      <c r="M572" s="19"/>
      <c r="N572" s="19"/>
      <c r="P572" s="21"/>
      <c r="Q572" s="21"/>
      <c r="R572" s="21"/>
    </row>
    <row r="573" spans="1:18" hidden="1">
      <c r="A573" s="19"/>
      <c r="B573" s="19"/>
      <c r="C573" s="20"/>
      <c r="D573" s="19"/>
      <c r="E573" s="19"/>
      <c r="F573" s="19"/>
      <c r="G573" s="19"/>
      <c r="H573" s="20"/>
      <c r="I573" s="20"/>
      <c r="J573" s="20"/>
      <c r="K573" s="20"/>
      <c r="L573" s="20"/>
      <c r="M573" s="19"/>
      <c r="N573" s="19"/>
      <c r="P573" s="30"/>
      <c r="Q573" s="21"/>
      <c r="R573" s="21"/>
    </row>
    <row r="574" spans="1:18" hidden="1">
      <c r="A574" s="19"/>
      <c r="B574" s="19"/>
      <c r="C574" s="20"/>
      <c r="D574" s="19"/>
      <c r="E574" s="19"/>
      <c r="F574" s="19"/>
      <c r="G574" s="19"/>
      <c r="H574" s="20"/>
      <c r="I574" s="20"/>
      <c r="J574" s="20"/>
      <c r="K574" s="20"/>
      <c r="L574" s="20"/>
      <c r="M574" s="19"/>
      <c r="N574" s="19"/>
      <c r="P574" s="21"/>
      <c r="Q574" s="21"/>
      <c r="R574" s="21"/>
    </row>
    <row r="575" spans="1:18" hidden="1">
      <c r="A575" s="19"/>
      <c r="B575" s="19"/>
      <c r="C575" s="20"/>
      <c r="D575" s="19"/>
      <c r="E575" s="19"/>
      <c r="F575" s="19"/>
      <c r="G575" s="19"/>
      <c r="H575" s="20"/>
      <c r="I575" s="20"/>
      <c r="J575" s="20"/>
      <c r="K575" s="20"/>
      <c r="L575" s="20"/>
      <c r="M575" s="19"/>
      <c r="N575" s="19"/>
      <c r="P575" s="21"/>
      <c r="Q575" s="21"/>
      <c r="R575" s="21"/>
    </row>
    <row r="576" spans="1:18" hidden="1">
      <c r="A576" s="19"/>
      <c r="B576" s="19"/>
      <c r="C576" s="20"/>
      <c r="D576" s="19"/>
      <c r="E576" s="19"/>
      <c r="F576" s="19"/>
      <c r="G576" s="19"/>
      <c r="H576" s="20"/>
      <c r="I576" s="20"/>
      <c r="J576" s="20"/>
      <c r="K576" s="20"/>
      <c r="L576" s="20"/>
      <c r="M576" s="19"/>
      <c r="N576" s="19"/>
      <c r="P576" s="21"/>
      <c r="Q576" s="21"/>
      <c r="R576" s="21"/>
    </row>
    <row r="577" spans="1:18" hidden="1">
      <c r="A577" s="19"/>
      <c r="B577" s="19"/>
      <c r="C577" s="20"/>
      <c r="D577" s="19"/>
      <c r="E577" s="19"/>
      <c r="F577" s="19"/>
      <c r="G577" s="19"/>
      <c r="H577" s="20"/>
      <c r="I577" s="20"/>
      <c r="J577" s="20"/>
      <c r="K577" s="20"/>
      <c r="L577" s="20"/>
      <c r="M577" s="19"/>
      <c r="N577" s="19"/>
      <c r="P577" s="21"/>
      <c r="Q577" s="21"/>
      <c r="R577" s="21"/>
    </row>
    <row r="578" spans="1:18" hidden="1">
      <c r="A578" s="19"/>
      <c r="B578" s="19"/>
      <c r="C578" s="20"/>
      <c r="D578" s="19"/>
      <c r="E578" s="19"/>
      <c r="F578" s="19"/>
      <c r="G578" s="19"/>
      <c r="H578" s="20"/>
      <c r="I578" s="20"/>
      <c r="J578" s="20"/>
      <c r="K578" s="20"/>
      <c r="L578" s="20"/>
      <c r="M578" s="19"/>
      <c r="N578" s="19"/>
      <c r="P578" s="21"/>
      <c r="Q578" s="21"/>
      <c r="R578" s="21"/>
    </row>
    <row r="579" spans="1:18" hidden="1">
      <c r="A579" s="19"/>
      <c r="B579" s="19"/>
      <c r="C579" s="20"/>
      <c r="D579" s="19"/>
      <c r="E579" s="19"/>
      <c r="F579" s="19"/>
      <c r="G579" s="19"/>
      <c r="H579" s="20"/>
      <c r="I579" s="20"/>
      <c r="J579" s="20"/>
      <c r="K579" s="20"/>
      <c r="L579" s="20"/>
      <c r="M579" s="19"/>
      <c r="N579" s="19"/>
      <c r="P579" s="21"/>
      <c r="Q579" s="21"/>
      <c r="R579" s="21"/>
    </row>
    <row r="580" spans="1:18" hidden="1">
      <c r="A580" s="19"/>
      <c r="B580" s="19"/>
      <c r="C580" s="20"/>
      <c r="D580" s="19"/>
      <c r="E580" s="19"/>
      <c r="F580" s="19"/>
      <c r="G580" s="19"/>
      <c r="H580" s="20"/>
      <c r="I580" s="20"/>
      <c r="J580" s="20"/>
      <c r="K580" s="20"/>
      <c r="L580" s="20"/>
      <c r="M580" s="19"/>
      <c r="N580" s="19"/>
      <c r="P580" s="21"/>
      <c r="Q580" s="21"/>
      <c r="R580" s="21"/>
    </row>
    <row r="581" spans="1:18" hidden="1">
      <c r="A581" s="19"/>
      <c r="B581" s="19"/>
      <c r="C581" s="20"/>
      <c r="D581" s="19"/>
      <c r="E581" s="19"/>
      <c r="F581" s="19"/>
      <c r="G581" s="19"/>
      <c r="H581" s="20"/>
      <c r="I581" s="20"/>
      <c r="J581" s="20"/>
      <c r="K581" s="20"/>
      <c r="L581" s="20"/>
      <c r="M581" s="19"/>
      <c r="N581" s="19"/>
      <c r="P581" s="21"/>
      <c r="Q581" s="21"/>
      <c r="R581" s="21"/>
    </row>
    <row r="582" spans="1:18" hidden="1">
      <c r="A582" s="19"/>
      <c r="B582" s="19"/>
      <c r="C582" s="20"/>
      <c r="D582" s="19"/>
      <c r="E582" s="19"/>
      <c r="F582" s="19"/>
      <c r="G582" s="19"/>
      <c r="H582" s="20"/>
      <c r="I582" s="20"/>
      <c r="J582" s="20"/>
      <c r="K582" s="20"/>
      <c r="L582" s="20"/>
      <c r="M582" s="19"/>
      <c r="N582" s="19"/>
      <c r="P582" s="21"/>
      <c r="Q582" s="21"/>
      <c r="R582" s="21"/>
    </row>
    <row r="583" spans="1:18" hidden="1">
      <c r="A583" s="19"/>
      <c r="B583" s="19"/>
      <c r="C583" s="20"/>
      <c r="D583" s="19"/>
      <c r="E583" s="19"/>
      <c r="F583" s="19"/>
      <c r="G583" s="19"/>
      <c r="H583" s="20"/>
      <c r="I583" s="20"/>
      <c r="J583" s="20"/>
      <c r="K583" s="20"/>
      <c r="L583" s="20"/>
      <c r="M583" s="19"/>
      <c r="N583" s="19"/>
      <c r="P583" s="21"/>
      <c r="Q583" s="21"/>
      <c r="R583" s="21"/>
    </row>
    <row r="584" spans="1:18" hidden="1">
      <c r="A584" s="19"/>
      <c r="B584" s="19"/>
      <c r="C584" s="20"/>
      <c r="D584" s="19"/>
      <c r="E584" s="19"/>
      <c r="F584" s="19"/>
      <c r="G584" s="19"/>
      <c r="H584" s="20"/>
      <c r="I584" s="20"/>
      <c r="J584" s="20"/>
      <c r="K584" s="20"/>
      <c r="L584" s="20"/>
      <c r="M584" s="19"/>
      <c r="N584" s="19"/>
      <c r="P584" s="21"/>
      <c r="Q584" s="21"/>
      <c r="R584" s="21"/>
    </row>
    <row r="585" spans="1:18" hidden="1">
      <c r="A585" s="19"/>
      <c r="B585" s="19"/>
      <c r="C585" s="20"/>
      <c r="D585" s="19"/>
      <c r="E585" s="19"/>
      <c r="F585" s="19"/>
      <c r="G585" s="19"/>
      <c r="H585" s="20"/>
      <c r="I585" s="20"/>
      <c r="J585" s="20"/>
      <c r="K585" s="20"/>
      <c r="L585" s="20"/>
      <c r="M585" s="19"/>
      <c r="N585" s="19"/>
      <c r="P585" s="30"/>
      <c r="Q585" s="21"/>
      <c r="R585" s="21"/>
    </row>
    <row r="586" spans="1:18" hidden="1">
      <c r="A586" s="19"/>
      <c r="B586" s="19"/>
      <c r="C586" s="20"/>
      <c r="D586" s="19"/>
      <c r="E586" s="19"/>
      <c r="F586" s="19"/>
      <c r="G586" s="19"/>
      <c r="H586" s="20"/>
      <c r="I586" s="20"/>
      <c r="J586" s="20"/>
      <c r="K586" s="20"/>
      <c r="L586" s="20"/>
      <c r="M586" s="19"/>
      <c r="N586" s="19"/>
      <c r="P586" s="30"/>
      <c r="Q586" s="21"/>
      <c r="R586" s="21"/>
    </row>
    <row r="587" spans="1:18" hidden="1">
      <c r="A587" s="19"/>
      <c r="B587" s="19"/>
      <c r="C587" s="20"/>
      <c r="D587" s="19"/>
      <c r="E587" s="19"/>
      <c r="F587" s="19"/>
      <c r="G587" s="19"/>
      <c r="H587" s="20"/>
      <c r="I587" s="20"/>
      <c r="J587" s="20"/>
      <c r="K587" s="20"/>
      <c r="L587" s="20"/>
      <c r="M587" s="19"/>
      <c r="N587" s="19"/>
      <c r="P587" s="21"/>
      <c r="Q587" s="21"/>
      <c r="R587" s="21"/>
    </row>
    <row r="588" spans="1:18" hidden="1">
      <c r="A588" s="19"/>
      <c r="B588" s="19"/>
      <c r="C588" s="20"/>
      <c r="D588" s="19"/>
      <c r="E588" s="19"/>
      <c r="F588" s="19"/>
      <c r="G588" s="19"/>
      <c r="H588" s="20"/>
      <c r="I588" s="20"/>
      <c r="J588" s="20"/>
      <c r="K588" s="20"/>
      <c r="L588" s="20"/>
      <c r="M588" s="19"/>
      <c r="N588" s="19"/>
      <c r="P588" s="21"/>
      <c r="Q588" s="21"/>
      <c r="R588" s="21"/>
    </row>
    <row r="589" spans="1:18" hidden="1">
      <c r="A589" s="19"/>
      <c r="B589" s="19"/>
      <c r="C589" s="20"/>
      <c r="D589" s="19"/>
      <c r="E589" s="19"/>
      <c r="F589" s="19"/>
      <c r="G589" s="19"/>
      <c r="H589" s="20"/>
      <c r="I589" s="20"/>
      <c r="J589" s="20"/>
      <c r="K589" s="20"/>
      <c r="L589" s="20"/>
      <c r="M589" s="19"/>
      <c r="N589" s="19"/>
      <c r="P589" s="21"/>
      <c r="Q589" s="21"/>
      <c r="R589" s="21"/>
    </row>
    <row r="590" spans="1:18" hidden="1">
      <c r="A590" s="19"/>
      <c r="B590" s="19"/>
      <c r="C590" s="20"/>
      <c r="D590" s="19"/>
      <c r="E590" s="19"/>
      <c r="F590" s="19"/>
      <c r="G590" s="19"/>
      <c r="H590" s="20"/>
      <c r="I590" s="20"/>
      <c r="J590" s="20"/>
      <c r="K590" s="20"/>
      <c r="L590" s="20"/>
      <c r="M590" s="19"/>
      <c r="N590" s="19"/>
      <c r="P590" s="21"/>
      <c r="Q590" s="21"/>
      <c r="R590" s="21"/>
    </row>
    <row r="591" spans="1:18" hidden="1">
      <c r="A591" s="19"/>
      <c r="B591" s="19"/>
      <c r="C591" s="20"/>
      <c r="D591" s="19"/>
      <c r="E591" s="19"/>
      <c r="F591" s="19"/>
      <c r="G591" s="19"/>
      <c r="H591" s="20"/>
      <c r="I591" s="20"/>
      <c r="J591" s="20"/>
      <c r="K591" s="20"/>
      <c r="L591" s="20"/>
      <c r="M591" s="19"/>
      <c r="N591" s="19"/>
      <c r="P591" s="21"/>
      <c r="Q591" s="21"/>
      <c r="R591" s="21"/>
    </row>
    <row r="592" spans="1:18" hidden="1">
      <c r="A592" s="19"/>
      <c r="B592" s="19"/>
      <c r="C592" s="20"/>
      <c r="D592" s="19"/>
      <c r="E592" s="19"/>
      <c r="F592" s="19"/>
      <c r="G592" s="19"/>
      <c r="H592" s="20"/>
      <c r="I592" s="20"/>
      <c r="J592" s="20"/>
      <c r="K592" s="20"/>
      <c r="L592" s="20"/>
      <c r="M592" s="19"/>
      <c r="N592" s="19"/>
      <c r="P592" s="21"/>
      <c r="Q592" s="21"/>
      <c r="R592" s="21"/>
    </row>
    <row r="593" spans="1:18" hidden="1">
      <c r="A593" s="19"/>
      <c r="B593" s="19"/>
      <c r="C593" s="20"/>
      <c r="D593" s="19"/>
      <c r="E593" s="19"/>
      <c r="F593" s="19"/>
      <c r="G593" s="19"/>
      <c r="H593" s="20"/>
      <c r="I593" s="20"/>
      <c r="J593" s="20"/>
      <c r="K593" s="20"/>
      <c r="L593" s="20"/>
      <c r="M593" s="19"/>
      <c r="N593" s="19"/>
      <c r="P593" s="21"/>
      <c r="Q593" s="21"/>
      <c r="R593" s="21"/>
    </row>
    <row r="594" spans="1:18" hidden="1">
      <c r="A594" s="19"/>
      <c r="B594" s="19"/>
      <c r="C594" s="20"/>
      <c r="D594" s="19"/>
      <c r="E594" s="19"/>
      <c r="F594" s="19"/>
      <c r="G594" s="19"/>
      <c r="H594" s="20"/>
      <c r="I594" s="20"/>
      <c r="J594" s="20"/>
      <c r="K594" s="20"/>
      <c r="L594" s="20"/>
      <c r="M594" s="19"/>
      <c r="N594" s="19"/>
      <c r="P594" s="21"/>
      <c r="Q594" s="21"/>
      <c r="R594" s="21"/>
    </row>
    <row r="595" spans="1:18" hidden="1">
      <c r="A595" s="19"/>
      <c r="B595" s="19"/>
      <c r="C595" s="20"/>
      <c r="D595" s="19"/>
      <c r="E595" s="19"/>
      <c r="F595" s="19"/>
      <c r="G595" s="19"/>
      <c r="H595" s="20"/>
      <c r="I595" s="20"/>
      <c r="J595" s="20"/>
      <c r="K595" s="20"/>
      <c r="L595" s="20"/>
      <c r="M595" s="19"/>
      <c r="N595" s="19"/>
      <c r="P595" s="21"/>
      <c r="Q595" s="21"/>
      <c r="R595" s="21"/>
    </row>
    <row r="596" spans="1:18" hidden="1">
      <c r="A596" s="19"/>
      <c r="B596" s="19"/>
      <c r="C596" s="20"/>
      <c r="D596" s="19"/>
      <c r="E596" s="19"/>
      <c r="F596" s="19"/>
      <c r="G596" s="19"/>
      <c r="H596" s="20"/>
      <c r="I596" s="20"/>
      <c r="J596" s="20"/>
      <c r="K596" s="20"/>
      <c r="L596" s="20"/>
      <c r="M596" s="19"/>
      <c r="N596" s="19"/>
      <c r="P596" s="21"/>
      <c r="Q596" s="21"/>
      <c r="R596" s="21"/>
    </row>
    <row r="597" spans="1:18" hidden="1">
      <c r="A597" s="19"/>
      <c r="B597" s="19"/>
      <c r="C597" s="20"/>
      <c r="D597" s="19"/>
      <c r="E597" s="19"/>
      <c r="F597" s="19"/>
      <c r="G597" s="19"/>
      <c r="H597" s="20"/>
      <c r="I597" s="20"/>
      <c r="J597" s="20"/>
      <c r="K597" s="20"/>
      <c r="L597" s="20"/>
      <c r="M597" s="19"/>
      <c r="N597" s="19"/>
      <c r="P597" s="21"/>
      <c r="Q597" s="21"/>
      <c r="R597" s="21"/>
    </row>
    <row r="598" spans="1:18" hidden="1">
      <c r="A598" s="19"/>
      <c r="B598" s="19"/>
      <c r="C598" s="20"/>
      <c r="D598" s="19"/>
      <c r="E598" s="19"/>
      <c r="F598" s="19"/>
      <c r="G598" s="19"/>
      <c r="H598" s="20"/>
      <c r="I598" s="20"/>
      <c r="J598" s="20"/>
      <c r="K598" s="20"/>
      <c r="L598" s="20"/>
      <c r="M598" s="19"/>
      <c r="N598" s="19"/>
      <c r="P598" s="21"/>
      <c r="Q598" s="21"/>
      <c r="R598" s="21"/>
    </row>
    <row r="599" spans="1:18" hidden="1">
      <c r="A599" s="19"/>
      <c r="B599" s="19"/>
      <c r="C599" s="20"/>
      <c r="D599" s="19"/>
      <c r="E599" s="19"/>
      <c r="F599" s="19"/>
      <c r="G599" s="19"/>
      <c r="H599" s="20"/>
      <c r="I599" s="20"/>
      <c r="J599" s="20"/>
      <c r="K599" s="20"/>
      <c r="L599" s="20"/>
      <c r="M599" s="19"/>
      <c r="N599" s="19"/>
      <c r="P599" s="21"/>
      <c r="Q599" s="21"/>
      <c r="R599" s="21"/>
    </row>
    <row r="600" spans="1:18" hidden="1">
      <c r="A600" s="19"/>
      <c r="B600" s="19"/>
      <c r="C600" s="20"/>
      <c r="D600" s="19"/>
      <c r="E600" s="19"/>
      <c r="F600" s="19"/>
      <c r="G600" s="19"/>
      <c r="H600" s="20"/>
      <c r="I600" s="20"/>
      <c r="J600" s="20"/>
      <c r="K600" s="20"/>
      <c r="L600" s="20"/>
      <c r="M600" s="19"/>
      <c r="N600" s="19"/>
      <c r="P600" s="21"/>
      <c r="Q600" s="21"/>
      <c r="R600" s="21"/>
    </row>
    <row r="601" spans="1:18" hidden="1">
      <c r="A601" s="19"/>
      <c r="B601" s="19"/>
      <c r="C601" s="20"/>
      <c r="D601" s="19"/>
      <c r="E601" s="19"/>
      <c r="F601" s="19"/>
      <c r="G601" s="19"/>
      <c r="H601" s="20"/>
      <c r="I601" s="20"/>
      <c r="J601" s="20"/>
      <c r="K601" s="20"/>
      <c r="L601" s="20"/>
      <c r="M601" s="19"/>
      <c r="N601" s="19"/>
      <c r="P601" s="21"/>
      <c r="Q601" s="21"/>
      <c r="R601" s="21"/>
    </row>
    <row r="602" spans="1:18" hidden="1">
      <c r="A602" s="19"/>
      <c r="B602" s="19"/>
      <c r="C602" s="20"/>
      <c r="D602" s="19"/>
      <c r="E602" s="19"/>
      <c r="F602" s="19"/>
      <c r="G602" s="19"/>
      <c r="H602" s="20"/>
      <c r="I602" s="20"/>
      <c r="J602" s="20"/>
      <c r="K602" s="20"/>
      <c r="L602" s="20"/>
      <c r="M602" s="19"/>
      <c r="N602" s="19"/>
      <c r="P602" s="21"/>
      <c r="Q602" s="21"/>
      <c r="R602" s="21"/>
    </row>
    <row r="603" spans="1:18" hidden="1">
      <c r="A603" s="19"/>
      <c r="B603" s="19"/>
      <c r="C603" s="20"/>
      <c r="D603" s="19"/>
      <c r="E603" s="19"/>
      <c r="F603" s="19"/>
      <c r="G603" s="19"/>
      <c r="H603" s="20"/>
      <c r="I603" s="20"/>
      <c r="J603" s="20"/>
      <c r="K603" s="20"/>
      <c r="L603" s="20"/>
      <c r="M603" s="19"/>
      <c r="N603" s="19"/>
      <c r="P603" s="21"/>
      <c r="Q603" s="21"/>
      <c r="R603" s="21"/>
    </row>
    <row r="604" spans="1:18" hidden="1">
      <c r="A604" s="19"/>
      <c r="B604" s="19"/>
      <c r="C604" s="20"/>
      <c r="D604" s="19"/>
      <c r="E604" s="19"/>
      <c r="F604" s="19"/>
      <c r="G604" s="19"/>
      <c r="H604" s="20"/>
      <c r="I604" s="20"/>
      <c r="J604" s="20"/>
      <c r="K604" s="20"/>
      <c r="L604" s="20"/>
      <c r="M604" s="19"/>
      <c r="N604" s="19"/>
      <c r="P604" s="21"/>
      <c r="Q604" s="21"/>
      <c r="R604" s="21"/>
    </row>
    <row r="605" spans="1:18" hidden="1">
      <c r="A605" s="19"/>
      <c r="B605" s="19"/>
      <c r="C605" s="20"/>
      <c r="D605" s="19"/>
      <c r="E605" s="19"/>
      <c r="F605" s="19"/>
      <c r="G605" s="19"/>
      <c r="H605" s="20"/>
      <c r="I605" s="20"/>
      <c r="J605" s="20"/>
      <c r="K605" s="20"/>
      <c r="L605" s="20"/>
      <c r="M605" s="19"/>
      <c r="N605" s="19"/>
      <c r="P605" s="21"/>
      <c r="Q605" s="21"/>
      <c r="R605" s="21"/>
    </row>
    <row r="606" spans="1:18" hidden="1">
      <c r="A606" s="19"/>
      <c r="B606" s="19"/>
      <c r="C606" s="20"/>
      <c r="D606" s="19"/>
      <c r="E606" s="19"/>
      <c r="F606" s="19"/>
      <c r="G606" s="19"/>
      <c r="H606" s="20"/>
      <c r="I606" s="20"/>
      <c r="J606" s="20"/>
      <c r="K606" s="20"/>
      <c r="L606" s="20"/>
      <c r="M606" s="19"/>
      <c r="N606" s="19"/>
      <c r="P606" s="21"/>
      <c r="Q606" s="21"/>
      <c r="R606" s="21"/>
    </row>
    <row r="607" spans="1:18" hidden="1">
      <c r="A607" s="19"/>
      <c r="B607" s="19"/>
      <c r="C607" s="20"/>
      <c r="D607" s="19"/>
      <c r="E607" s="19"/>
      <c r="F607" s="19"/>
      <c r="G607" s="19"/>
      <c r="H607" s="20"/>
      <c r="I607" s="20"/>
      <c r="J607" s="20"/>
      <c r="K607" s="20"/>
      <c r="L607" s="20"/>
      <c r="M607" s="19"/>
      <c r="N607" s="19"/>
      <c r="P607" s="21"/>
      <c r="Q607" s="21"/>
      <c r="R607" s="21"/>
    </row>
    <row r="608" spans="1:18" hidden="1">
      <c r="A608" s="19"/>
      <c r="B608" s="19"/>
      <c r="C608" s="20"/>
      <c r="D608" s="19"/>
      <c r="E608" s="19"/>
      <c r="F608" s="19"/>
      <c r="G608" s="19"/>
      <c r="H608" s="20"/>
      <c r="I608" s="20"/>
      <c r="J608" s="20"/>
      <c r="K608" s="20"/>
      <c r="L608" s="20"/>
      <c r="M608" s="19"/>
      <c r="N608" s="19"/>
      <c r="P608" s="21"/>
      <c r="Q608" s="21"/>
      <c r="R608" s="21"/>
    </row>
    <row r="609" spans="1:18" hidden="1">
      <c r="A609" s="19"/>
      <c r="B609" s="19"/>
      <c r="C609" s="20"/>
      <c r="D609" s="19"/>
      <c r="E609" s="19"/>
      <c r="F609" s="19"/>
      <c r="G609" s="19"/>
      <c r="H609" s="20"/>
      <c r="I609" s="20"/>
      <c r="J609" s="20"/>
      <c r="K609" s="20"/>
      <c r="L609" s="20"/>
      <c r="M609" s="19"/>
      <c r="N609" s="19"/>
      <c r="P609" s="21"/>
      <c r="Q609" s="21"/>
      <c r="R609" s="21"/>
    </row>
    <row r="610" spans="1:18" hidden="1">
      <c r="A610" s="19"/>
      <c r="B610" s="19"/>
      <c r="C610" s="20"/>
      <c r="D610" s="19"/>
      <c r="E610" s="19"/>
      <c r="F610" s="19"/>
      <c r="G610" s="19"/>
      <c r="H610" s="20"/>
      <c r="I610" s="20"/>
      <c r="J610" s="20"/>
      <c r="K610" s="20"/>
      <c r="L610" s="20"/>
      <c r="M610" s="19"/>
      <c r="N610" s="19"/>
      <c r="P610" s="21"/>
      <c r="Q610" s="21"/>
      <c r="R610" s="21"/>
    </row>
    <row r="611" spans="1:18" hidden="1">
      <c r="A611" s="19"/>
      <c r="B611" s="19"/>
      <c r="C611" s="20"/>
      <c r="D611" s="19"/>
      <c r="E611" s="19"/>
      <c r="F611" s="19"/>
      <c r="G611" s="19"/>
      <c r="H611" s="20"/>
      <c r="I611" s="20"/>
      <c r="J611" s="20"/>
      <c r="K611" s="20"/>
      <c r="L611" s="20"/>
      <c r="M611" s="19"/>
      <c r="N611" s="19"/>
      <c r="P611" s="21"/>
      <c r="Q611" s="21"/>
      <c r="R611" s="21"/>
    </row>
    <row r="612" spans="1:18" hidden="1">
      <c r="A612" s="19"/>
      <c r="B612" s="19"/>
      <c r="C612" s="20"/>
      <c r="D612" s="19"/>
      <c r="E612" s="19"/>
      <c r="F612" s="19"/>
      <c r="G612" s="19"/>
      <c r="H612" s="20"/>
      <c r="I612" s="20"/>
      <c r="J612" s="20"/>
      <c r="K612" s="20"/>
      <c r="L612" s="20"/>
      <c r="M612" s="19"/>
      <c r="N612" s="19"/>
      <c r="P612" s="21"/>
      <c r="Q612" s="21"/>
      <c r="R612" s="21"/>
    </row>
    <row r="613" spans="1:18" hidden="1">
      <c r="A613" s="19"/>
      <c r="B613" s="19"/>
      <c r="C613" s="20"/>
      <c r="D613" s="19"/>
      <c r="E613" s="19"/>
      <c r="F613" s="19"/>
      <c r="G613" s="19"/>
      <c r="H613" s="20"/>
      <c r="I613" s="20"/>
      <c r="J613" s="20"/>
      <c r="K613" s="20"/>
      <c r="L613" s="20"/>
      <c r="M613" s="19"/>
      <c r="N613" s="19"/>
      <c r="P613" s="21"/>
      <c r="Q613" s="21"/>
      <c r="R613" s="21"/>
    </row>
    <row r="614" spans="1:18" hidden="1">
      <c r="A614" s="19"/>
      <c r="B614" s="19"/>
      <c r="C614" s="20"/>
      <c r="D614" s="19"/>
      <c r="E614" s="19"/>
      <c r="F614" s="19"/>
      <c r="G614" s="19"/>
      <c r="H614" s="20"/>
      <c r="I614" s="20"/>
      <c r="J614" s="20"/>
      <c r="K614" s="20"/>
      <c r="L614" s="20"/>
      <c r="M614" s="19"/>
      <c r="N614" s="19"/>
      <c r="P614" s="21"/>
      <c r="Q614" s="21"/>
      <c r="R614" s="21"/>
    </row>
    <row r="615" spans="1:18" hidden="1">
      <c r="A615" s="19"/>
      <c r="B615" s="19"/>
      <c r="C615" s="20"/>
      <c r="D615" s="19"/>
      <c r="E615" s="19"/>
      <c r="F615" s="19"/>
      <c r="G615" s="19"/>
      <c r="H615" s="20"/>
      <c r="I615" s="20"/>
      <c r="J615" s="20"/>
      <c r="K615" s="20"/>
      <c r="L615" s="20"/>
      <c r="M615" s="19"/>
      <c r="N615" s="19"/>
      <c r="P615" s="21"/>
      <c r="Q615" s="21"/>
      <c r="R615" s="21"/>
    </row>
    <row r="616" spans="1:18" hidden="1">
      <c r="A616" s="19"/>
      <c r="B616" s="19"/>
      <c r="C616" s="20"/>
      <c r="D616" s="19"/>
      <c r="E616" s="19"/>
      <c r="F616" s="19"/>
      <c r="G616" s="19"/>
      <c r="H616" s="20"/>
      <c r="I616" s="20"/>
      <c r="J616" s="20"/>
      <c r="K616" s="20"/>
      <c r="L616" s="20"/>
      <c r="M616" s="19"/>
      <c r="N616" s="19"/>
      <c r="P616" s="21"/>
      <c r="Q616" s="21"/>
      <c r="R616" s="21"/>
    </row>
    <row r="617" spans="1:18" hidden="1">
      <c r="A617" s="19"/>
      <c r="B617" s="19"/>
      <c r="C617" s="20"/>
      <c r="D617" s="19"/>
      <c r="E617" s="19"/>
      <c r="F617" s="19"/>
      <c r="G617" s="19"/>
      <c r="H617" s="20"/>
      <c r="I617" s="20"/>
      <c r="J617" s="20"/>
      <c r="K617" s="20"/>
      <c r="L617" s="20"/>
      <c r="M617" s="19"/>
      <c r="N617" s="19"/>
      <c r="P617" s="21"/>
      <c r="Q617" s="21"/>
      <c r="R617" s="21"/>
    </row>
    <row r="618" spans="1:18" hidden="1">
      <c r="A618" s="19"/>
      <c r="B618" s="19"/>
      <c r="C618" s="20"/>
      <c r="D618" s="19"/>
      <c r="E618" s="19"/>
      <c r="F618" s="19"/>
      <c r="G618" s="19"/>
      <c r="H618" s="20"/>
      <c r="I618" s="20"/>
      <c r="J618" s="20"/>
      <c r="K618" s="20"/>
      <c r="L618" s="20"/>
      <c r="M618" s="19"/>
      <c r="N618" s="19"/>
      <c r="P618" s="21"/>
      <c r="Q618" s="21"/>
      <c r="R618" s="21"/>
    </row>
    <row r="619" spans="1:18" hidden="1">
      <c r="A619" s="19"/>
      <c r="B619" s="19"/>
      <c r="C619" s="20"/>
      <c r="D619" s="19"/>
      <c r="E619" s="19"/>
      <c r="F619" s="19"/>
      <c r="G619" s="19"/>
      <c r="H619" s="20"/>
      <c r="I619" s="20"/>
      <c r="J619" s="20"/>
      <c r="K619" s="20"/>
      <c r="L619" s="20"/>
      <c r="M619" s="19"/>
      <c r="N619" s="19"/>
      <c r="P619" s="21"/>
      <c r="Q619" s="21"/>
      <c r="R619" s="21"/>
    </row>
    <row r="620" spans="1:18" hidden="1">
      <c r="A620" s="19"/>
      <c r="B620" s="19"/>
      <c r="C620" s="20"/>
      <c r="D620" s="19"/>
      <c r="E620" s="19"/>
      <c r="F620" s="19"/>
      <c r="G620" s="19"/>
      <c r="H620" s="20"/>
      <c r="I620" s="20"/>
      <c r="J620" s="20"/>
      <c r="K620" s="20"/>
      <c r="L620" s="20"/>
      <c r="M620" s="19"/>
      <c r="N620" s="19"/>
      <c r="P620" s="21"/>
      <c r="Q620" s="21"/>
      <c r="R620" s="21"/>
    </row>
    <row r="621" spans="1:18" hidden="1">
      <c r="A621" s="19"/>
      <c r="B621" s="19"/>
      <c r="C621" s="20"/>
      <c r="D621" s="19"/>
      <c r="E621" s="19"/>
      <c r="F621" s="19"/>
      <c r="G621" s="19"/>
      <c r="H621" s="20"/>
      <c r="I621" s="20"/>
      <c r="J621" s="20"/>
      <c r="K621" s="20"/>
      <c r="L621" s="20"/>
      <c r="M621" s="19"/>
      <c r="N621" s="19"/>
      <c r="P621" s="21"/>
      <c r="Q621" s="21"/>
      <c r="R621" s="21"/>
    </row>
    <row r="622" spans="1:18" hidden="1">
      <c r="A622" s="19"/>
      <c r="B622" s="19"/>
      <c r="C622" s="20"/>
      <c r="D622" s="19"/>
      <c r="E622" s="19"/>
      <c r="F622" s="19"/>
      <c r="G622" s="19"/>
      <c r="H622" s="20"/>
      <c r="I622" s="20"/>
      <c r="J622" s="20"/>
      <c r="K622" s="20"/>
      <c r="L622" s="20"/>
      <c r="M622" s="19"/>
      <c r="N622" s="19"/>
      <c r="P622" s="21"/>
      <c r="Q622" s="21"/>
      <c r="R622" s="21"/>
    </row>
    <row r="623" spans="1:18" hidden="1">
      <c r="A623" s="19"/>
      <c r="B623" s="19"/>
      <c r="C623" s="20"/>
      <c r="D623" s="19"/>
      <c r="E623" s="19"/>
      <c r="F623" s="19"/>
      <c r="G623" s="19"/>
      <c r="H623" s="20"/>
      <c r="I623" s="20"/>
      <c r="J623" s="20"/>
      <c r="K623" s="29"/>
      <c r="L623" s="20"/>
      <c r="M623" s="19"/>
      <c r="N623" s="19"/>
      <c r="P623" s="21"/>
      <c r="Q623" s="21"/>
      <c r="R623" s="21"/>
    </row>
    <row r="624" spans="1:18" hidden="1">
      <c r="A624" s="19"/>
      <c r="B624" s="19"/>
      <c r="C624" s="20"/>
      <c r="D624" s="19"/>
      <c r="E624" s="19"/>
      <c r="F624" s="19"/>
      <c r="G624" s="19"/>
      <c r="H624" s="20"/>
      <c r="I624" s="20"/>
      <c r="J624" s="20"/>
      <c r="K624" s="20"/>
      <c r="L624" s="20"/>
      <c r="M624" s="19"/>
      <c r="N624" s="19"/>
      <c r="P624" s="21"/>
      <c r="Q624" s="21"/>
      <c r="R624" s="21"/>
    </row>
    <row r="625" spans="1:18" hidden="1">
      <c r="A625" s="19"/>
      <c r="B625" s="19"/>
      <c r="C625" s="20"/>
      <c r="D625" s="19"/>
      <c r="E625" s="19"/>
      <c r="F625" s="19"/>
      <c r="G625" s="19"/>
      <c r="H625" s="20"/>
      <c r="I625" s="20"/>
      <c r="J625" s="20"/>
      <c r="K625" s="20"/>
      <c r="L625" s="20"/>
      <c r="M625" s="19"/>
      <c r="N625" s="19"/>
      <c r="P625" s="21"/>
      <c r="Q625" s="21"/>
      <c r="R625" s="21"/>
    </row>
    <row r="626" spans="1:18" hidden="1">
      <c r="A626" s="19"/>
      <c r="B626" s="19"/>
      <c r="C626" s="20"/>
      <c r="D626" s="19"/>
      <c r="E626" s="19"/>
      <c r="F626" s="19"/>
      <c r="G626" s="19"/>
      <c r="H626" s="20"/>
      <c r="I626" s="20"/>
      <c r="J626" s="20"/>
      <c r="K626" s="20"/>
      <c r="L626" s="20"/>
      <c r="M626" s="19"/>
      <c r="N626" s="19"/>
      <c r="P626" s="21"/>
      <c r="Q626" s="21"/>
      <c r="R626" s="21"/>
    </row>
    <row r="627" spans="1:18" hidden="1">
      <c r="A627" s="19"/>
      <c r="B627" s="19"/>
      <c r="C627" s="20"/>
      <c r="D627" s="19"/>
      <c r="E627" s="19"/>
      <c r="F627" s="19"/>
      <c r="G627" s="19"/>
      <c r="H627" s="20"/>
      <c r="I627" s="20"/>
      <c r="J627" s="20"/>
      <c r="K627" s="20"/>
      <c r="L627" s="20"/>
      <c r="M627" s="19"/>
      <c r="N627" s="19"/>
      <c r="P627" s="21"/>
      <c r="Q627" s="21"/>
      <c r="R627" s="21"/>
    </row>
    <row r="628" spans="1:18" hidden="1">
      <c r="A628" s="19"/>
      <c r="B628" s="19"/>
      <c r="C628" s="20"/>
      <c r="D628" s="19"/>
      <c r="E628" s="19"/>
      <c r="F628" s="19"/>
      <c r="G628" s="19"/>
      <c r="H628" s="20"/>
      <c r="I628" s="20"/>
      <c r="J628" s="20"/>
      <c r="K628" s="20"/>
      <c r="L628" s="20"/>
      <c r="M628" s="19"/>
      <c r="N628" s="19"/>
      <c r="P628" s="21"/>
      <c r="Q628" s="21"/>
      <c r="R628" s="21"/>
    </row>
    <row r="629" spans="1:18" hidden="1">
      <c r="A629" s="19"/>
      <c r="B629" s="19"/>
      <c r="C629" s="20"/>
      <c r="D629" s="19"/>
      <c r="E629" s="19"/>
      <c r="F629" s="19"/>
      <c r="G629" s="19"/>
      <c r="H629" s="20"/>
      <c r="I629" s="20"/>
      <c r="J629" s="20"/>
      <c r="K629" s="20"/>
      <c r="L629" s="20"/>
      <c r="M629" s="19"/>
      <c r="N629" s="19"/>
      <c r="P629" s="21"/>
      <c r="Q629" s="21"/>
      <c r="R629" s="21"/>
    </row>
    <row r="630" spans="1:18" hidden="1">
      <c r="A630" s="19"/>
      <c r="B630" s="19"/>
      <c r="C630" s="20"/>
      <c r="D630" s="19"/>
      <c r="E630" s="19"/>
      <c r="F630" s="19"/>
      <c r="G630" s="19"/>
      <c r="H630" s="20"/>
      <c r="I630" s="20"/>
      <c r="J630" s="20"/>
      <c r="K630" s="20"/>
      <c r="L630" s="20"/>
      <c r="M630" s="19"/>
      <c r="N630" s="19"/>
      <c r="P630" s="21"/>
      <c r="Q630" s="21"/>
      <c r="R630" s="21"/>
    </row>
    <row r="631" spans="1:18" hidden="1">
      <c r="A631" s="19"/>
      <c r="B631" s="19"/>
      <c r="C631" s="20"/>
      <c r="D631" s="19"/>
      <c r="E631" s="19"/>
      <c r="F631" s="19"/>
      <c r="G631" s="19"/>
      <c r="H631" s="20"/>
      <c r="I631" s="20"/>
      <c r="J631" s="20"/>
      <c r="K631" s="20"/>
      <c r="L631" s="20"/>
      <c r="M631" s="19"/>
      <c r="N631" s="19"/>
      <c r="P631" s="21"/>
      <c r="Q631" s="21"/>
      <c r="R631" s="21"/>
    </row>
    <row r="632" spans="1:18" hidden="1">
      <c r="A632" s="19"/>
      <c r="B632" s="19"/>
      <c r="C632" s="20"/>
      <c r="D632" s="19"/>
      <c r="E632" s="19"/>
      <c r="F632" s="19"/>
      <c r="G632" s="19"/>
      <c r="H632" s="20"/>
      <c r="I632" s="20"/>
      <c r="J632" s="20"/>
      <c r="K632" s="20"/>
      <c r="L632" s="20"/>
      <c r="M632" s="19"/>
      <c r="N632" s="19"/>
      <c r="P632" s="21"/>
      <c r="Q632" s="21"/>
      <c r="R632" s="21"/>
    </row>
    <row r="633" spans="1:18" hidden="1">
      <c r="A633" s="19"/>
      <c r="B633" s="19"/>
      <c r="C633" s="20"/>
      <c r="D633" s="19"/>
      <c r="E633" s="19"/>
      <c r="F633" s="19"/>
      <c r="G633" s="19"/>
      <c r="H633" s="20"/>
      <c r="I633" s="20"/>
      <c r="J633" s="20"/>
      <c r="K633" s="20"/>
      <c r="L633" s="20"/>
      <c r="M633" s="19"/>
      <c r="N633" s="19"/>
      <c r="P633" s="21"/>
      <c r="Q633" s="21"/>
      <c r="R633" s="21"/>
    </row>
    <row r="634" spans="1:18" hidden="1">
      <c r="A634" s="19"/>
      <c r="B634" s="19"/>
      <c r="C634" s="20"/>
      <c r="D634" s="19"/>
      <c r="E634" s="19"/>
      <c r="F634" s="19"/>
      <c r="G634" s="19"/>
      <c r="H634" s="20"/>
      <c r="I634" s="20"/>
      <c r="J634" s="20"/>
      <c r="K634" s="20"/>
      <c r="L634" s="20"/>
      <c r="M634" s="19"/>
      <c r="N634" s="19"/>
      <c r="P634" s="21"/>
      <c r="Q634" s="21"/>
      <c r="R634" s="21"/>
    </row>
    <row r="635" spans="1:18" hidden="1">
      <c r="A635" s="19"/>
      <c r="B635" s="19"/>
      <c r="C635" s="20"/>
      <c r="D635" s="19"/>
      <c r="E635" s="19"/>
      <c r="F635" s="19"/>
      <c r="G635" s="19"/>
      <c r="H635" s="20"/>
      <c r="I635" s="20"/>
      <c r="J635" s="20"/>
      <c r="K635" s="20"/>
      <c r="L635" s="20"/>
      <c r="M635" s="19"/>
      <c r="N635" s="19"/>
      <c r="P635" s="21"/>
      <c r="Q635" s="21"/>
      <c r="R635" s="21"/>
    </row>
    <row r="636" spans="1:18" hidden="1">
      <c r="A636" s="19"/>
      <c r="B636" s="19"/>
      <c r="C636" s="20"/>
      <c r="D636" s="19"/>
      <c r="E636" s="19"/>
      <c r="F636" s="19"/>
      <c r="G636" s="19"/>
      <c r="H636" s="20"/>
      <c r="I636" s="20"/>
      <c r="J636" s="20"/>
      <c r="K636" s="20"/>
      <c r="L636" s="20"/>
      <c r="M636" s="19"/>
      <c r="N636" s="19"/>
      <c r="P636" s="21"/>
      <c r="Q636" s="21"/>
      <c r="R636" s="21"/>
    </row>
    <row r="637" spans="1:18" hidden="1">
      <c r="A637" s="19"/>
      <c r="B637" s="19"/>
      <c r="C637" s="20"/>
      <c r="D637" s="19"/>
      <c r="E637" s="19"/>
      <c r="F637" s="19"/>
      <c r="G637" s="19"/>
      <c r="H637" s="20"/>
      <c r="I637" s="20"/>
      <c r="J637" s="20"/>
      <c r="K637" s="20"/>
      <c r="L637" s="20"/>
      <c r="M637" s="19"/>
      <c r="N637" s="19"/>
      <c r="P637" s="21"/>
      <c r="Q637" s="21"/>
      <c r="R637" s="21"/>
    </row>
    <row r="638" spans="1:18" hidden="1">
      <c r="A638" s="19"/>
      <c r="B638" s="19"/>
      <c r="C638" s="20"/>
      <c r="D638" s="19"/>
      <c r="E638" s="19"/>
      <c r="F638" s="19"/>
      <c r="G638" s="19"/>
      <c r="H638" s="20"/>
      <c r="I638" s="20"/>
      <c r="J638" s="20"/>
      <c r="K638" s="20"/>
      <c r="L638" s="20"/>
      <c r="M638" s="19"/>
      <c r="N638" s="19"/>
      <c r="P638" s="21"/>
      <c r="Q638" s="21"/>
      <c r="R638" s="21"/>
    </row>
    <row r="639" spans="1:18" hidden="1">
      <c r="A639" s="19"/>
      <c r="B639" s="19"/>
      <c r="C639" s="20"/>
      <c r="D639" s="19"/>
      <c r="E639" s="19"/>
      <c r="F639" s="19"/>
      <c r="G639" s="19"/>
      <c r="H639" s="20"/>
      <c r="I639" s="20"/>
      <c r="J639" s="20"/>
      <c r="K639" s="20"/>
      <c r="L639" s="20"/>
      <c r="M639" s="19"/>
      <c r="N639" s="19"/>
      <c r="P639" s="21"/>
      <c r="Q639" s="21"/>
      <c r="R639" s="21"/>
    </row>
    <row r="640" spans="1:18" hidden="1">
      <c r="A640" s="19"/>
      <c r="B640" s="19"/>
      <c r="C640" s="20"/>
      <c r="D640" s="19"/>
      <c r="E640" s="19"/>
      <c r="F640" s="19"/>
      <c r="G640" s="19"/>
      <c r="H640" s="20"/>
      <c r="I640" s="20"/>
      <c r="J640" s="20"/>
      <c r="K640" s="20"/>
      <c r="L640" s="20"/>
      <c r="M640" s="19"/>
      <c r="N640" s="19"/>
      <c r="P640" s="21"/>
      <c r="Q640" s="21"/>
      <c r="R640" s="21"/>
    </row>
    <row r="641" spans="1:18" hidden="1">
      <c r="A641" s="19"/>
      <c r="B641" s="19"/>
      <c r="C641" s="20"/>
      <c r="D641" s="19"/>
      <c r="E641" s="19"/>
      <c r="F641" s="19"/>
      <c r="G641" s="19"/>
      <c r="H641" s="20"/>
      <c r="I641" s="20"/>
      <c r="J641" s="20"/>
      <c r="K641" s="20"/>
      <c r="L641" s="20"/>
      <c r="M641" s="19"/>
      <c r="N641" s="19"/>
      <c r="P641" s="21"/>
      <c r="Q641" s="21"/>
      <c r="R641" s="21"/>
    </row>
    <row r="642" spans="1:18" hidden="1">
      <c r="A642" s="19"/>
      <c r="B642" s="19"/>
      <c r="C642" s="20"/>
      <c r="D642" s="19"/>
      <c r="E642" s="19"/>
      <c r="F642" s="19"/>
      <c r="G642" s="19"/>
      <c r="H642" s="20"/>
      <c r="I642" s="20"/>
      <c r="J642" s="20"/>
      <c r="K642" s="20"/>
      <c r="L642" s="20"/>
      <c r="M642" s="19"/>
      <c r="N642" s="19"/>
      <c r="P642" s="21"/>
      <c r="Q642" s="21"/>
      <c r="R642" s="21"/>
    </row>
    <row r="643" spans="1:18" hidden="1">
      <c r="A643" s="19"/>
      <c r="B643" s="19"/>
      <c r="C643" s="20"/>
      <c r="D643" s="19"/>
      <c r="E643" s="19"/>
      <c r="F643" s="19"/>
      <c r="G643" s="19"/>
      <c r="H643" s="20"/>
      <c r="I643" s="20"/>
      <c r="J643" s="20"/>
      <c r="K643" s="20"/>
      <c r="L643" s="20"/>
      <c r="M643" s="19"/>
      <c r="N643" s="19"/>
      <c r="P643" s="21"/>
      <c r="Q643" s="21"/>
      <c r="R643" s="21"/>
    </row>
    <row r="644" spans="1:18" hidden="1">
      <c r="A644" s="19"/>
      <c r="B644" s="19"/>
      <c r="C644" s="20"/>
      <c r="D644" s="19"/>
      <c r="E644" s="19"/>
      <c r="F644" s="19"/>
      <c r="G644" s="19"/>
      <c r="H644" s="20"/>
      <c r="I644" s="20"/>
      <c r="J644" s="20"/>
      <c r="K644" s="20"/>
      <c r="L644" s="20"/>
      <c r="M644" s="19"/>
      <c r="N644" s="19"/>
      <c r="P644" s="21"/>
      <c r="Q644" s="21"/>
      <c r="R644" s="21"/>
    </row>
    <row r="645" spans="1:18" hidden="1">
      <c r="A645" s="19"/>
      <c r="B645" s="19"/>
      <c r="C645" s="20"/>
      <c r="D645" s="19"/>
      <c r="E645" s="19"/>
      <c r="F645" s="19"/>
      <c r="G645" s="19"/>
      <c r="H645" s="20"/>
      <c r="I645" s="20"/>
      <c r="J645" s="20"/>
      <c r="K645" s="20"/>
      <c r="L645" s="20"/>
      <c r="M645" s="19"/>
      <c r="N645" s="19"/>
      <c r="P645" s="21"/>
      <c r="Q645" s="21"/>
      <c r="R645" s="21"/>
    </row>
    <row r="646" spans="1:18" hidden="1">
      <c r="A646" s="19"/>
      <c r="B646" s="19"/>
      <c r="C646" s="20"/>
      <c r="D646" s="19"/>
      <c r="E646" s="19"/>
      <c r="F646" s="19"/>
      <c r="G646" s="19"/>
      <c r="H646" s="20"/>
      <c r="I646" s="20"/>
      <c r="J646" s="20"/>
      <c r="K646" s="20"/>
      <c r="L646" s="20"/>
      <c r="M646" s="19"/>
      <c r="N646" s="19"/>
      <c r="P646" s="21"/>
      <c r="Q646" s="21"/>
      <c r="R646" s="21"/>
    </row>
    <row r="647" spans="1:18" hidden="1">
      <c r="A647" s="19"/>
      <c r="B647" s="19"/>
      <c r="C647" s="20"/>
      <c r="D647" s="19"/>
      <c r="E647" s="19"/>
      <c r="F647" s="19"/>
      <c r="G647" s="19"/>
      <c r="H647" s="20"/>
      <c r="I647" s="20"/>
      <c r="J647" s="20"/>
      <c r="K647" s="20"/>
      <c r="L647" s="20"/>
      <c r="M647" s="19"/>
      <c r="N647" s="19"/>
      <c r="P647" s="21"/>
      <c r="Q647" s="21"/>
      <c r="R647" s="21"/>
    </row>
    <row r="648" spans="1:18" hidden="1">
      <c r="A648" s="19"/>
      <c r="B648" s="19"/>
      <c r="C648" s="20"/>
      <c r="D648" s="19"/>
      <c r="E648" s="19"/>
      <c r="F648" s="19"/>
      <c r="G648" s="19"/>
      <c r="H648" s="20"/>
      <c r="I648" s="20"/>
      <c r="J648" s="20"/>
      <c r="K648" s="20"/>
      <c r="L648" s="20"/>
      <c r="M648" s="19"/>
      <c r="N648" s="19"/>
      <c r="P648" s="21"/>
      <c r="Q648" s="21"/>
      <c r="R648" s="21"/>
    </row>
    <row r="649" spans="1:18" hidden="1">
      <c r="A649" s="19"/>
      <c r="B649" s="19"/>
      <c r="C649" s="20"/>
      <c r="D649" s="19"/>
      <c r="E649" s="19"/>
      <c r="F649" s="19"/>
      <c r="G649" s="19"/>
      <c r="H649" s="20"/>
      <c r="I649" s="20"/>
      <c r="J649" s="20"/>
      <c r="K649" s="29"/>
      <c r="L649" s="20"/>
      <c r="M649" s="19"/>
      <c r="N649" s="19"/>
      <c r="P649" s="21"/>
      <c r="Q649" s="21"/>
      <c r="R649" s="21"/>
    </row>
    <row r="650" spans="1:18" hidden="1">
      <c r="A650" s="19"/>
      <c r="B650" s="19"/>
      <c r="C650" s="20"/>
      <c r="D650" s="19"/>
      <c r="E650" s="19"/>
      <c r="F650" s="19"/>
      <c r="G650" s="19"/>
      <c r="H650" s="20"/>
      <c r="I650" s="20"/>
      <c r="J650" s="20"/>
      <c r="K650" s="20"/>
      <c r="L650" s="20"/>
      <c r="M650" s="19"/>
      <c r="N650" s="19"/>
      <c r="P650" s="21"/>
      <c r="Q650" s="21"/>
      <c r="R650" s="21"/>
    </row>
    <row r="651" spans="1:18" hidden="1">
      <c r="A651" s="19"/>
      <c r="B651" s="19"/>
      <c r="C651" s="20"/>
      <c r="D651" s="19"/>
      <c r="E651" s="19"/>
      <c r="F651" s="19"/>
      <c r="G651" s="19"/>
      <c r="H651" s="20"/>
      <c r="I651" s="20"/>
      <c r="J651" s="20"/>
      <c r="K651" s="20"/>
      <c r="L651" s="20"/>
      <c r="M651" s="19"/>
      <c r="N651" s="19"/>
      <c r="P651" s="21"/>
      <c r="Q651" s="21"/>
      <c r="R651" s="21"/>
    </row>
    <row r="652" spans="1:18" hidden="1">
      <c r="A652" s="19"/>
      <c r="B652" s="19"/>
      <c r="C652" s="20"/>
      <c r="D652" s="19"/>
      <c r="E652" s="19"/>
      <c r="F652" s="19"/>
      <c r="G652" s="19"/>
      <c r="H652" s="20"/>
      <c r="I652" s="20"/>
      <c r="J652" s="20"/>
      <c r="K652" s="20"/>
      <c r="L652" s="20"/>
      <c r="M652" s="19"/>
      <c r="N652" s="19"/>
      <c r="P652" s="21"/>
      <c r="Q652" s="21"/>
      <c r="R652" s="21"/>
    </row>
    <row r="653" spans="1:18" hidden="1">
      <c r="A653" s="19"/>
      <c r="B653" s="19"/>
      <c r="C653" s="20"/>
      <c r="D653" s="19"/>
      <c r="E653" s="19"/>
      <c r="F653" s="19"/>
      <c r="G653" s="19"/>
      <c r="H653" s="20"/>
      <c r="I653" s="20"/>
      <c r="J653" s="20"/>
      <c r="K653" s="20"/>
      <c r="L653" s="20"/>
      <c r="M653" s="19"/>
      <c r="N653" s="19"/>
      <c r="P653" s="21"/>
      <c r="Q653" s="21"/>
      <c r="R653" s="21"/>
    </row>
    <row r="654" spans="1:18" hidden="1">
      <c r="A654" s="19"/>
      <c r="B654" s="19"/>
      <c r="C654" s="20"/>
      <c r="D654" s="19"/>
      <c r="E654" s="19"/>
      <c r="F654" s="19"/>
      <c r="G654" s="19"/>
      <c r="H654" s="20"/>
      <c r="I654" s="20"/>
      <c r="J654" s="20"/>
      <c r="K654" s="20"/>
      <c r="L654" s="20"/>
      <c r="M654" s="19"/>
      <c r="N654" s="19"/>
      <c r="P654" s="21"/>
      <c r="Q654" s="21"/>
      <c r="R654" s="21"/>
    </row>
    <row r="655" spans="1:18" hidden="1">
      <c r="A655" s="19"/>
      <c r="B655" s="19"/>
      <c r="C655" s="20"/>
      <c r="D655" s="19"/>
      <c r="E655" s="19"/>
      <c r="F655" s="19"/>
      <c r="G655" s="19"/>
      <c r="H655" s="20"/>
      <c r="I655" s="20"/>
      <c r="J655" s="20"/>
      <c r="K655" s="20"/>
      <c r="L655" s="20"/>
      <c r="M655" s="19"/>
      <c r="N655" s="19"/>
      <c r="P655" s="21"/>
      <c r="Q655" s="21"/>
      <c r="R655" s="21"/>
    </row>
    <row r="656" spans="1:18" hidden="1">
      <c r="A656" s="19"/>
      <c r="B656" s="19"/>
      <c r="C656" s="20"/>
      <c r="D656" s="19"/>
      <c r="E656" s="19"/>
      <c r="F656" s="19"/>
      <c r="G656" s="19"/>
      <c r="H656" s="20"/>
      <c r="I656" s="20"/>
      <c r="J656" s="20"/>
      <c r="K656" s="20"/>
      <c r="L656" s="20"/>
      <c r="M656" s="19"/>
      <c r="N656" s="19"/>
      <c r="P656" s="21"/>
      <c r="Q656" s="21"/>
      <c r="R656" s="21"/>
    </row>
    <row r="657" spans="1:18" hidden="1">
      <c r="A657" s="19"/>
      <c r="B657" s="19"/>
      <c r="C657" s="20"/>
      <c r="D657" s="19"/>
      <c r="E657" s="19"/>
      <c r="F657" s="19"/>
      <c r="G657" s="19"/>
      <c r="H657" s="20"/>
      <c r="I657" s="20"/>
      <c r="J657" s="20"/>
      <c r="K657" s="20"/>
      <c r="L657" s="20"/>
      <c r="M657" s="19"/>
      <c r="N657" s="19"/>
      <c r="P657" s="21"/>
      <c r="Q657" s="21"/>
      <c r="R657" s="21"/>
    </row>
    <row r="658" spans="1:18" hidden="1">
      <c r="A658" s="19"/>
      <c r="B658" s="19"/>
      <c r="C658" s="20"/>
      <c r="D658" s="19"/>
      <c r="E658" s="19"/>
      <c r="F658" s="19"/>
      <c r="G658" s="19"/>
      <c r="H658" s="20"/>
      <c r="I658" s="20"/>
      <c r="J658" s="20"/>
      <c r="K658" s="20"/>
      <c r="L658" s="20"/>
      <c r="M658" s="19"/>
      <c r="N658" s="19"/>
      <c r="P658" s="21"/>
      <c r="Q658" s="21"/>
      <c r="R658" s="21"/>
    </row>
    <row r="659" spans="1:18" hidden="1">
      <c r="A659" s="19"/>
      <c r="B659" s="19"/>
      <c r="C659" s="20"/>
      <c r="D659" s="19"/>
      <c r="E659" s="19"/>
      <c r="F659" s="19"/>
      <c r="G659" s="19"/>
      <c r="H659" s="20"/>
      <c r="I659" s="20"/>
      <c r="J659" s="20"/>
      <c r="K659" s="20"/>
      <c r="L659" s="20"/>
      <c r="M659" s="19"/>
      <c r="N659" s="19"/>
      <c r="P659" s="21"/>
      <c r="Q659" s="21"/>
      <c r="R659" s="21"/>
    </row>
    <row r="660" spans="1:18" hidden="1">
      <c r="A660" s="19"/>
      <c r="B660" s="19"/>
      <c r="C660" s="20"/>
      <c r="D660" s="19"/>
      <c r="E660" s="19"/>
      <c r="F660" s="19"/>
      <c r="G660" s="19"/>
      <c r="H660" s="20"/>
      <c r="I660" s="20"/>
      <c r="J660" s="20"/>
      <c r="K660" s="20"/>
      <c r="L660" s="20"/>
      <c r="M660" s="19"/>
      <c r="N660" s="19"/>
      <c r="P660" s="21"/>
      <c r="Q660" s="21"/>
      <c r="R660" s="21"/>
    </row>
    <row r="661" spans="1:18" hidden="1">
      <c r="A661" s="19"/>
      <c r="B661" s="19"/>
      <c r="C661" s="20"/>
      <c r="D661" s="19"/>
      <c r="E661" s="19"/>
      <c r="F661" s="19"/>
      <c r="G661" s="19"/>
      <c r="H661" s="20"/>
      <c r="I661" s="20"/>
      <c r="J661" s="20"/>
      <c r="K661" s="20"/>
      <c r="L661" s="20"/>
      <c r="M661" s="19"/>
      <c r="N661" s="19"/>
      <c r="P661" s="21"/>
      <c r="Q661" s="21"/>
      <c r="R661" s="21"/>
    </row>
    <row r="662" spans="1:18" hidden="1">
      <c r="A662" s="19"/>
      <c r="B662" s="19"/>
      <c r="C662" s="20"/>
      <c r="D662" s="19"/>
      <c r="E662" s="19"/>
      <c r="F662" s="19"/>
      <c r="G662" s="19"/>
      <c r="H662" s="20"/>
      <c r="I662" s="20"/>
      <c r="J662" s="20"/>
      <c r="K662" s="20"/>
      <c r="L662" s="20"/>
      <c r="M662" s="19"/>
      <c r="N662" s="19"/>
      <c r="P662" s="21"/>
      <c r="Q662" s="21"/>
      <c r="R662" s="21"/>
    </row>
    <row r="663" spans="1:18" hidden="1">
      <c r="A663" s="19"/>
      <c r="B663" s="19"/>
      <c r="C663" s="20"/>
      <c r="D663" s="19"/>
      <c r="E663" s="19"/>
      <c r="F663" s="19"/>
      <c r="G663" s="19"/>
      <c r="H663" s="20"/>
      <c r="I663" s="20"/>
      <c r="J663" s="20"/>
      <c r="K663" s="20"/>
      <c r="L663" s="20"/>
      <c r="M663" s="19"/>
      <c r="N663" s="19"/>
      <c r="P663" s="21"/>
      <c r="Q663" s="21"/>
      <c r="R663" s="21"/>
    </row>
    <row r="664" spans="1:18" hidden="1">
      <c r="A664" s="19"/>
      <c r="B664" s="19"/>
      <c r="C664" s="20"/>
      <c r="D664" s="19"/>
      <c r="E664" s="19"/>
      <c r="F664" s="19"/>
      <c r="G664" s="19"/>
      <c r="H664" s="20"/>
      <c r="I664" s="20"/>
      <c r="J664" s="20"/>
      <c r="K664" s="20"/>
      <c r="L664" s="20"/>
      <c r="M664" s="19"/>
      <c r="N664" s="19"/>
      <c r="P664" s="21"/>
      <c r="Q664" s="21"/>
      <c r="R664" s="21"/>
    </row>
    <row r="665" spans="1:18" hidden="1">
      <c r="A665" s="19"/>
      <c r="B665" s="19"/>
      <c r="C665" s="20"/>
      <c r="D665" s="19"/>
      <c r="E665" s="19"/>
      <c r="F665" s="19"/>
      <c r="G665" s="19"/>
      <c r="H665" s="20"/>
      <c r="I665" s="20"/>
      <c r="J665" s="20"/>
      <c r="K665" s="20"/>
      <c r="L665" s="20"/>
      <c r="M665" s="19"/>
      <c r="N665" s="19"/>
      <c r="P665" s="21"/>
      <c r="Q665" s="21"/>
      <c r="R665" s="21"/>
    </row>
    <row r="666" spans="1:18" hidden="1">
      <c r="A666" s="19"/>
      <c r="B666" s="19"/>
      <c r="C666" s="20"/>
      <c r="D666" s="19"/>
      <c r="E666" s="19"/>
      <c r="F666" s="19"/>
      <c r="G666" s="19"/>
      <c r="H666" s="20"/>
      <c r="I666" s="20"/>
      <c r="J666" s="20"/>
      <c r="K666" s="20"/>
      <c r="L666" s="20"/>
      <c r="M666" s="19"/>
      <c r="N666" s="19"/>
      <c r="P666" s="21"/>
      <c r="Q666" s="21"/>
      <c r="R666" s="21"/>
    </row>
    <row r="667" spans="1:18" hidden="1">
      <c r="A667" s="19"/>
      <c r="B667" s="19"/>
      <c r="C667" s="20"/>
      <c r="D667" s="19"/>
      <c r="E667" s="19"/>
      <c r="F667" s="19"/>
      <c r="G667" s="19"/>
      <c r="H667" s="20"/>
      <c r="I667" s="20"/>
      <c r="J667" s="20"/>
      <c r="K667" s="20"/>
      <c r="L667" s="20"/>
      <c r="M667" s="19"/>
      <c r="N667" s="19"/>
      <c r="P667" s="21"/>
      <c r="Q667" s="21"/>
      <c r="R667" s="21"/>
    </row>
    <row r="668" spans="1:18" hidden="1">
      <c r="A668" s="19"/>
      <c r="B668" s="19"/>
      <c r="C668" s="20"/>
      <c r="D668" s="19"/>
      <c r="E668" s="19"/>
      <c r="F668" s="19"/>
      <c r="G668" s="19"/>
      <c r="H668" s="20"/>
      <c r="I668" s="20"/>
      <c r="J668" s="20"/>
      <c r="K668" s="20"/>
      <c r="L668" s="20"/>
      <c r="M668" s="19"/>
      <c r="N668" s="19"/>
      <c r="P668" s="21"/>
      <c r="Q668" s="21"/>
      <c r="R668" s="21"/>
    </row>
    <row r="669" spans="1:18" hidden="1">
      <c r="A669" s="19"/>
      <c r="B669" s="19"/>
      <c r="C669" s="20"/>
      <c r="D669" s="19"/>
      <c r="E669" s="19"/>
      <c r="F669" s="19"/>
      <c r="G669" s="19"/>
      <c r="H669" s="20"/>
      <c r="I669" s="20"/>
      <c r="J669" s="20"/>
      <c r="K669" s="20"/>
      <c r="L669" s="20"/>
      <c r="M669" s="19"/>
      <c r="N669" s="19"/>
      <c r="P669" s="21"/>
      <c r="Q669" s="21"/>
      <c r="R669" s="21"/>
    </row>
    <row r="670" spans="1:18" hidden="1">
      <c r="A670" s="19"/>
      <c r="B670" s="19"/>
      <c r="C670" s="20"/>
      <c r="D670" s="19"/>
      <c r="E670" s="19"/>
      <c r="F670" s="19"/>
      <c r="G670" s="19"/>
      <c r="H670" s="20"/>
      <c r="I670" s="20"/>
      <c r="J670" s="20"/>
      <c r="K670" s="20"/>
      <c r="L670" s="20"/>
      <c r="M670" s="19"/>
      <c r="N670" s="19"/>
      <c r="P670" s="21"/>
      <c r="Q670" s="21"/>
      <c r="R670" s="21"/>
    </row>
    <row r="671" spans="1:18" hidden="1">
      <c r="A671" s="19"/>
      <c r="B671" s="19"/>
      <c r="C671" s="20"/>
      <c r="D671" s="19"/>
      <c r="E671" s="19"/>
      <c r="F671" s="19"/>
      <c r="G671" s="19"/>
      <c r="H671" s="20"/>
      <c r="I671" s="20"/>
      <c r="J671" s="20"/>
      <c r="K671" s="20"/>
      <c r="L671" s="20"/>
      <c r="M671" s="19"/>
      <c r="N671" s="19"/>
      <c r="P671" s="21"/>
      <c r="Q671" s="21"/>
      <c r="R671" s="21"/>
    </row>
    <row r="672" spans="1:18" hidden="1">
      <c r="A672" s="19"/>
      <c r="B672" s="19"/>
      <c r="C672" s="20"/>
      <c r="D672" s="19"/>
      <c r="E672" s="19"/>
      <c r="F672" s="19"/>
      <c r="G672" s="19"/>
      <c r="H672" s="20"/>
      <c r="I672" s="20"/>
      <c r="J672" s="20"/>
      <c r="K672" s="20"/>
      <c r="L672" s="20"/>
      <c r="M672" s="19"/>
      <c r="N672" s="19"/>
      <c r="P672" s="21"/>
      <c r="Q672" s="21"/>
      <c r="R672" s="21"/>
    </row>
    <row r="673" spans="1:18" hidden="1">
      <c r="A673" s="19"/>
      <c r="B673" s="19"/>
      <c r="C673" s="20"/>
      <c r="D673" s="19"/>
      <c r="E673" s="19"/>
      <c r="F673" s="19"/>
      <c r="G673" s="19"/>
      <c r="H673" s="20"/>
      <c r="I673" s="20"/>
      <c r="J673" s="20"/>
      <c r="K673" s="20"/>
      <c r="L673" s="20"/>
      <c r="M673" s="19"/>
      <c r="N673" s="19"/>
      <c r="P673" s="21"/>
      <c r="Q673" s="21"/>
      <c r="R673" s="21"/>
    </row>
    <row r="674" spans="1:18" hidden="1">
      <c r="A674" s="19"/>
      <c r="B674" s="19"/>
      <c r="C674" s="20"/>
      <c r="D674" s="19"/>
      <c r="E674" s="19"/>
      <c r="F674" s="19"/>
      <c r="G674" s="19"/>
      <c r="H674" s="20"/>
      <c r="I674" s="20"/>
      <c r="J674" s="20"/>
      <c r="K674" s="20"/>
      <c r="L674" s="20"/>
      <c r="M674" s="19"/>
      <c r="N674" s="19"/>
      <c r="P674" s="21"/>
      <c r="Q674" s="21"/>
      <c r="R674" s="21"/>
    </row>
    <row r="675" spans="1:18" hidden="1">
      <c r="A675" s="19"/>
      <c r="B675" s="19"/>
      <c r="C675" s="20"/>
      <c r="D675" s="19"/>
      <c r="E675" s="19"/>
      <c r="F675" s="19"/>
      <c r="G675" s="19"/>
      <c r="H675" s="20"/>
      <c r="I675" s="20"/>
      <c r="J675" s="20"/>
      <c r="K675" s="20"/>
      <c r="L675" s="20"/>
      <c r="M675" s="19"/>
      <c r="N675" s="19"/>
      <c r="P675" s="21"/>
      <c r="Q675" s="21"/>
      <c r="R675" s="21"/>
    </row>
    <row r="676" spans="1:18" hidden="1">
      <c r="A676" s="19"/>
      <c r="B676" s="19"/>
      <c r="C676" s="20"/>
      <c r="D676" s="19"/>
      <c r="E676" s="19"/>
      <c r="F676" s="19"/>
      <c r="G676" s="19"/>
      <c r="H676" s="20"/>
      <c r="I676" s="20"/>
      <c r="J676" s="20"/>
      <c r="K676" s="20"/>
      <c r="L676" s="20"/>
      <c r="M676" s="19"/>
      <c r="N676" s="19"/>
      <c r="P676" s="21"/>
      <c r="Q676" s="21"/>
      <c r="R676" s="21"/>
    </row>
    <row r="677" spans="1:18" hidden="1">
      <c r="A677" s="19"/>
      <c r="B677" s="19"/>
      <c r="C677" s="20"/>
      <c r="D677" s="19"/>
      <c r="E677" s="19"/>
      <c r="F677" s="19"/>
      <c r="G677" s="19"/>
      <c r="H677" s="20"/>
      <c r="I677" s="20"/>
      <c r="J677" s="20"/>
      <c r="K677" s="20"/>
      <c r="L677" s="20"/>
      <c r="M677" s="19"/>
      <c r="N677" s="19"/>
      <c r="P677" s="21"/>
      <c r="Q677" s="21"/>
      <c r="R677" s="21"/>
    </row>
    <row r="678" spans="1:18" hidden="1">
      <c r="A678" s="19"/>
      <c r="B678" s="19"/>
      <c r="C678" s="20"/>
      <c r="D678" s="19"/>
      <c r="E678" s="19"/>
      <c r="F678" s="19"/>
      <c r="G678" s="19"/>
      <c r="H678" s="20"/>
      <c r="I678" s="20"/>
      <c r="J678" s="20"/>
      <c r="K678" s="20"/>
      <c r="L678" s="20"/>
      <c r="M678" s="19"/>
      <c r="N678" s="19"/>
      <c r="P678" s="21"/>
      <c r="Q678" s="21"/>
      <c r="R678" s="21"/>
    </row>
    <row r="679" spans="1:18" hidden="1">
      <c r="A679" s="19"/>
      <c r="B679" s="19"/>
      <c r="C679" s="20"/>
      <c r="D679" s="19"/>
      <c r="E679" s="19"/>
      <c r="F679" s="19"/>
      <c r="G679" s="19"/>
      <c r="H679" s="20"/>
      <c r="I679" s="20"/>
      <c r="J679" s="20"/>
      <c r="K679" s="20"/>
      <c r="L679" s="20"/>
      <c r="M679" s="19"/>
      <c r="N679" s="19"/>
      <c r="P679" s="21"/>
      <c r="Q679" s="21"/>
      <c r="R679" s="21"/>
    </row>
    <row r="680" spans="1:18" hidden="1">
      <c r="A680" s="19"/>
      <c r="B680" s="19"/>
      <c r="C680" s="20"/>
      <c r="D680" s="19"/>
      <c r="E680" s="19"/>
      <c r="F680" s="19"/>
      <c r="G680" s="19"/>
      <c r="H680" s="20"/>
      <c r="I680" s="20"/>
      <c r="J680" s="20"/>
      <c r="K680" s="20"/>
      <c r="L680" s="20"/>
      <c r="M680" s="19"/>
      <c r="N680" s="19"/>
      <c r="P680" s="21"/>
      <c r="Q680" s="21"/>
      <c r="R680" s="21"/>
    </row>
    <row r="681" spans="1:18" hidden="1">
      <c r="A681" s="19"/>
      <c r="B681" s="19"/>
      <c r="C681" s="20"/>
      <c r="D681" s="19"/>
      <c r="E681" s="19"/>
      <c r="F681" s="19"/>
      <c r="G681" s="19"/>
      <c r="H681" s="20"/>
      <c r="I681" s="20"/>
      <c r="J681" s="20"/>
      <c r="K681" s="20"/>
      <c r="L681" s="20"/>
      <c r="M681" s="19"/>
      <c r="N681" s="19"/>
      <c r="P681" s="21"/>
      <c r="Q681" s="21"/>
      <c r="R681" s="21"/>
    </row>
    <row r="682" spans="1:18" hidden="1">
      <c r="A682" s="19"/>
      <c r="B682" s="19"/>
      <c r="C682" s="20"/>
      <c r="D682" s="19"/>
      <c r="E682" s="19"/>
      <c r="F682" s="19"/>
      <c r="G682" s="19"/>
      <c r="H682" s="20"/>
      <c r="I682" s="20"/>
      <c r="J682" s="20"/>
      <c r="K682" s="20"/>
      <c r="L682" s="20"/>
      <c r="M682" s="19"/>
      <c r="N682" s="19"/>
      <c r="P682" s="21"/>
      <c r="Q682" s="21"/>
      <c r="R682" s="21"/>
    </row>
    <row r="683" spans="1:18" hidden="1">
      <c r="A683" s="19"/>
      <c r="B683" s="19"/>
      <c r="C683" s="20"/>
      <c r="D683" s="19"/>
      <c r="E683" s="19"/>
      <c r="F683" s="19"/>
      <c r="G683" s="19"/>
      <c r="H683" s="20"/>
      <c r="I683" s="20"/>
      <c r="J683" s="20"/>
      <c r="K683" s="20"/>
      <c r="L683" s="20"/>
      <c r="M683" s="19"/>
      <c r="N683" s="19"/>
      <c r="P683" s="21"/>
      <c r="Q683" s="21"/>
      <c r="R683" s="21"/>
    </row>
    <row r="684" spans="1:18" hidden="1">
      <c r="A684" s="19"/>
      <c r="B684" s="19"/>
      <c r="C684" s="20"/>
      <c r="D684" s="19"/>
      <c r="E684" s="19"/>
      <c r="F684" s="19"/>
      <c r="G684" s="19"/>
      <c r="H684" s="20"/>
      <c r="I684" s="20"/>
      <c r="J684" s="20"/>
      <c r="K684" s="20"/>
      <c r="L684" s="20"/>
      <c r="M684" s="19"/>
      <c r="N684" s="19"/>
      <c r="P684" s="21"/>
      <c r="Q684" s="21"/>
      <c r="R684" s="21"/>
    </row>
    <row r="685" spans="1:18" hidden="1">
      <c r="A685" s="19"/>
      <c r="B685" s="19"/>
      <c r="C685" s="20"/>
      <c r="D685" s="19"/>
      <c r="E685" s="19"/>
      <c r="F685" s="19"/>
      <c r="G685" s="19"/>
      <c r="H685" s="20"/>
      <c r="I685" s="20"/>
      <c r="J685" s="20"/>
      <c r="K685" s="20"/>
      <c r="L685" s="20"/>
      <c r="M685" s="19"/>
      <c r="N685" s="19"/>
      <c r="P685" s="21"/>
      <c r="Q685" s="21"/>
      <c r="R685" s="21"/>
    </row>
    <row r="686" spans="1:18" hidden="1">
      <c r="A686" s="19"/>
      <c r="B686" s="19"/>
      <c r="C686" s="20"/>
      <c r="D686" s="19"/>
      <c r="E686" s="19"/>
      <c r="F686" s="19"/>
      <c r="G686" s="19"/>
      <c r="H686" s="20"/>
      <c r="I686" s="20"/>
      <c r="J686" s="20"/>
      <c r="K686" s="20"/>
      <c r="L686" s="20"/>
      <c r="M686" s="19"/>
      <c r="N686" s="19"/>
      <c r="P686" s="21"/>
      <c r="Q686" s="21"/>
      <c r="R686" s="21"/>
    </row>
    <row r="687" spans="1:18" hidden="1">
      <c r="A687" s="19"/>
      <c r="B687" s="19"/>
      <c r="C687" s="20"/>
      <c r="D687" s="19"/>
      <c r="E687" s="19"/>
      <c r="F687" s="19"/>
      <c r="G687" s="19"/>
      <c r="H687" s="20"/>
      <c r="I687" s="20"/>
      <c r="J687" s="20"/>
      <c r="K687" s="20"/>
      <c r="L687" s="20"/>
      <c r="M687" s="19"/>
      <c r="N687" s="19"/>
      <c r="P687" s="21"/>
      <c r="Q687" s="21"/>
      <c r="R687" s="21"/>
    </row>
    <row r="688" spans="1:18" hidden="1">
      <c r="A688" s="19"/>
      <c r="B688" s="19"/>
      <c r="C688" s="20"/>
      <c r="D688" s="19"/>
      <c r="E688" s="19"/>
      <c r="F688" s="19"/>
      <c r="G688" s="19"/>
      <c r="H688" s="20"/>
      <c r="I688" s="20"/>
      <c r="J688" s="20"/>
      <c r="K688" s="20"/>
      <c r="L688" s="20"/>
      <c r="M688" s="19"/>
      <c r="N688" s="19"/>
      <c r="P688" s="21"/>
      <c r="Q688" s="21"/>
      <c r="R688" s="21"/>
    </row>
    <row r="689" spans="1:18" hidden="1">
      <c r="A689" s="19"/>
      <c r="B689" s="19"/>
      <c r="C689" s="20"/>
      <c r="D689" s="19"/>
      <c r="E689" s="19"/>
      <c r="F689" s="19"/>
      <c r="G689" s="19"/>
      <c r="H689" s="20"/>
      <c r="I689" s="20"/>
      <c r="J689" s="20"/>
      <c r="K689" s="20"/>
      <c r="L689" s="20"/>
      <c r="M689" s="19"/>
      <c r="N689" s="19"/>
      <c r="P689" s="21"/>
      <c r="Q689" s="21"/>
      <c r="R689" s="21"/>
    </row>
    <row r="690" spans="1:18" hidden="1">
      <c r="A690" s="19"/>
      <c r="B690" s="19"/>
      <c r="C690" s="20"/>
      <c r="D690" s="19"/>
      <c r="E690" s="19"/>
      <c r="F690" s="19"/>
      <c r="G690" s="19"/>
      <c r="H690" s="20"/>
      <c r="I690" s="20"/>
      <c r="J690" s="20"/>
      <c r="K690" s="20"/>
      <c r="L690" s="20"/>
      <c r="M690" s="19"/>
      <c r="N690" s="19"/>
      <c r="P690" s="21"/>
      <c r="Q690" s="21"/>
      <c r="R690" s="21"/>
    </row>
    <row r="691" spans="1:18" hidden="1">
      <c r="A691" s="19"/>
      <c r="B691" s="19"/>
      <c r="C691" s="20"/>
      <c r="D691" s="19"/>
      <c r="E691" s="19"/>
      <c r="F691" s="19"/>
      <c r="G691" s="19"/>
      <c r="H691" s="20"/>
      <c r="I691" s="20"/>
      <c r="J691" s="20"/>
      <c r="K691" s="20"/>
      <c r="L691" s="20"/>
      <c r="M691" s="19"/>
      <c r="N691" s="19"/>
      <c r="P691" s="21"/>
      <c r="Q691" s="21"/>
      <c r="R691" s="21"/>
    </row>
    <row r="692" spans="1:18" hidden="1">
      <c r="A692" s="19"/>
      <c r="B692" s="19"/>
      <c r="C692" s="20"/>
      <c r="D692" s="19"/>
      <c r="E692" s="19"/>
      <c r="F692" s="19"/>
      <c r="G692" s="19"/>
      <c r="H692" s="20"/>
      <c r="I692" s="20"/>
      <c r="J692" s="20"/>
      <c r="K692" s="20"/>
      <c r="L692" s="20"/>
      <c r="M692" s="19"/>
      <c r="N692" s="19"/>
      <c r="P692" s="21"/>
      <c r="Q692" s="21"/>
      <c r="R692" s="21"/>
    </row>
    <row r="693" spans="1:18" hidden="1">
      <c r="A693" s="19"/>
      <c r="B693" s="19"/>
      <c r="C693" s="20"/>
      <c r="D693" s="19"/>
      <c r="E693" s="19"/>
      <c r="F693" s="19"/>
      <c r="G693" s="19"/>
      <c r="H693" s="20"/>
      <c r="I693" s="20"/>
      <c r="J693" s="20"/>
      <c r="K693" s="20"/>
      <c r="L693" s="20"/>
      <c r="M693" s="19"/>
      <c r="N693" s="19"/>
      <c r="P693" s="21"/>
      <c r="Q693" s="21"/>
      <c r="R693" s="21"/>
    </row>
    <row r="694" spans="1:18" hidden="1">
      <c r="A694" s="19"/>
      <c r="B694" s="19"/>
      <c r="C694" s="20"/>
      <c r="D694" s="19"/>
      <c r="E694" s="19"/>
      <c r="F694" s="19"/>
      <c r="G694" s="19"/>
      <c r="H694" s="20"/>
      <c r="I694" s="20"/>
      <c r="J694" s="20"/>
      <c r="K694" s="20"/>
      <c r="L694" s="20"/>
      <c r="M694" s="19"/>
      <c r="N694" s="19"/>
      <c r="P694" s="21"/>
      <c r="Q694" s="21"/>
      <c r="R694" s="21"/>
    </row>
    <row r="695" spans="1:18" hidden="1">
      <c r="A695" s="19"/>
      <c r="B695" s="19"/>
      <c r="C695" s="20"/>
      <c r="D695" s="19"/>
      <c r="E695" s="19"/>
      <c r="F695" s="19"/>
      <c r="G695" s="19"/>
      <c r="H695" s="20"/>
      <c r="I695" s="20"/>
      <c r="J695" s="20"/>
      <c r="K695" s="29"/>
      <c r="L695" s="20"/>
      <c r="M695" s="19"/>
      <c r="N695" s="19"/>
      <c r="P695" s="21"/>
      <c r="Q695" s="21"/>
      <c r="R695" s="21"/>
    </row>
    <row r="696" spans="1:18" hidden="1">
      <c r="A696" s="19"/>
      <c r="B696" s="19"/>
      <c r="C696" s="20"/>
      <c r="D696" s="19"/>
      <c r="E696" s="19"/>
      <c r="F696" s="19"/>
      <c r="G696" s="19"/>
      <c r="H696" s="20"/>
      <c r="I696" s="20"/>
      <c r="J696" s="20"/>
      <c r="K696" s="20"/>
      <c r="L696" s="20"/>
      <c r="M696" s="19"/>
      <c r="N696" s="19"/>
      <c r="P696" s="21"/>
      <c r="Q696" s="21"/>
      <c r="R696" s="21"/>
    </row>
    <row r="697" spans="1:18" hidden="1">
      <c r="A697" s="19"/>
      <c r="B697" s="19"/>
      <c r="C697" s="20"/>
      <c r="D697" s="19"/>
      <c r="E697" s="19"/>
      <c r="F697" s="19"/>
      <c r="G697" s="19"/>
      <c r="H697" s="20"/>
      <c r="I697" s="20"/>
      <c r="J697" s="20"/>
      <c r="K697" s="20"/>
      <c r="L697" s="20"/>
      <c r="M697" s="19"/>
      <c r="N697" s="19"/>
      <c r="P697" s="21"/>
      <c r="Q697" s="21"/>
      <c r="R697" s="21"/>
    </row>
    <row r="698" spans="1:18" hidden="1">
      <c r="A698" s="19"/>
      <c r="B698" s="19"/>
      <c r="C698" s="20"/>
      <c r="D698" s="19"/>
      <c r="E698" s="19"/>
      <c r="F698" s="19"/>
      <c r="G698" s="19"/>
      <c r="H698" s="20"/>
      <c r="I698" s="20"/>
      <c r="J698" s="20"/>
      <c r="K698" s="20"/>
      <c r="L698" s="20"/>
      <c r="M698" s="19"/>
      <c r="N698" s="19"/>
      <c r="P698" s="21"/>
      <c r="Q698" s="21"/>
      <c r="R698" s="21"/>
    </row>
    <row r="699" spans="1:18" hidden="1">
      <c r="A699" s="19"/>
      <c r="B699" s="19"/>
      <c r="C699" s="20"/>
      <c r="D699" s="19"/>
      <c r="E699" s="19"/>
      <c r="F699" s="19"/>
      <c r="G699" s="19"/>
      <c r="H699" s="20"/>
      <c r="I699" s="20"/>
      <c r="J699" s="20"/>
      <c r="K699" s="20"/>
      <c r="L699" s="20"/>
      <c r="M699" s="19"/>
      <c r="N699" s="19"/>
      <c r="P699" s="21"/>
      <c r="Q699" s="21"/>
      <c r="R699" s="21"/>
    </row>
    <row r="700" spans="1:18" hidden="1">
      <c r="A700" s="19"/>
      <c r="B700" s="19"/>
      <c r="C700" s="20"/>
      <c r="D700" s="19"/>
      <c r="E700" s="19"/>
      <c r="F700" s="19"/>
      <c r="G700" s="19"/>
      <c r="H700" s="20"/>
      <c r="I700" s="20"/>
      <c r="J700" s="20"/>
      <c r="K700" s="20"/>
      <c r="L700" s="20"/>
      <c r="M700" s="19"/>
      <c r="N700" s="19"/>
      <c r="P700" s="21"/>
      <c r="Q700" s="21"/>
      <c r="R700" s="21"/>
    </row>
    <row r="701" spans="1:18" hidden="1">
      <c r="A701" s="19"/>
      <c r="B701" s="19"/>
      <c r="C701" s="20"/>
      <c r="D701" s="19"/>
      <c r="E701" s="19"/>
      <c r="F701" s="19"/>
      <c r="G701" s="19"/>
      <c r="H701" s="20"/>
      <c r="I701" s="20"/>
      <c r="J701" s="20"/>
      <c r="K701" s="20"/>
      <c r="L701" s="20"/>
      <c r="M701" s="19"/>
      <c r="N701" s="19"/>
      <c r="P701" s="21"/>
      <c r="Q701" s="21"/>
      <c r="R701" s="21"/>
    </row>
    <row r="702" spans="1:18" hidden="1">
      <c r="A702" s="19"/>
      <c r="B702" s="19"/>
      <c r="C702" s="20"/>
      <c r="D702" s="19"/>
      <c r="E702" s="19"/>
      <c r="F702" s="19"/>
      <c r="G702" s="19"/>
      <c r="H702" s="20"/>
      <c r="I702" s="20"/>
      <c r="J702" s="20"/>
      <c r="K702" s="20"/>
      <c r="L702" s="20"/>
      <c r="M702" s="19"/>
      <c r="N702" s="19"/>
      <c r="P702" s="21"/>
      <c r="Q702" s="21"/>
      <c r="R702" s="21"/>
    </row>
    <row r="703" spans="1:18" hidden="1">
      <c r="A703" s="19"/>
      <c r="B703" s="19"/>
      <c r="C703" s="20"/>
      <c r="D703" s="19"/>
      <c r="E703" s="19"/>
      <c r="F703" s="19"/>
      <c r="G703" s="19"/>
      <c r="H703" s="20"/>
      <c r="I703" s="20"/>
      <c r="J703" s="20"/>
      <c r="K703" s="20"/>
      <c r="L703" s="20"/>
      <c r="M703" s="19"/>
      <c r="N703" s="19"/>
      <c r="P703" s="21"/>
      <c r="Q703" s="21"/>
      <c r="R703" s="21"/>
    </row>
    <row r="704" spans="1:18" hidden="1">
      <c r="A704" s="19"/>
      <c r="B704" s="19"/>
      <c r="C704" s="20"/>
      <c r="D704" s="19"/>
      <c r="E704" s="19"/>
      <c r="F704" s="19"/>
      <c r="G704" s="19"/>
      <c r="H704" s="20"/>
      <c r="I704" s="20"/>
      <c r="J704" s="20"/>
      <c r="K704" s="20"/>
      <c r="L704" s="20"/>
      <c r="M704" s="19"/>
      <c r="N704" s="19"/>
      <c r="P704" s="21"/>
      <c r="Q704" s="21"/>
      <c r="R704" s="21"/>
    </row>
    <row r="705" spans="1:18" hidden="1">
      <c r="A705" s="19"/>
      <c r="B705" s="19"/>
      <c r="C705" s="20"/>
      <c r="D705" s="19"/>
      <c r="E705" s="19"/>
      <c r="F705" s="19"/>
      <c r="G705" s="19"/>
      <c r="H705" s="20"/>
      <c r="I705" s="20"/>
      <c r="J705" s="20"/>
      <c r="K705" s="20"/>
      <c r="L705" s="20"/>
      <c r="M705" s="19"/>
      <c r="N705" s="19"/>
      <c r="P705" s="21"/>
      <c r="Q705" s="21"/>
      <c r="R705" s="21"/>
    </row>
    <row r="706" spans="1:18" hidden="1">
      <c r="A706" s="19"/>
      <c r="B706" s="19"/>
      <c r="C706" s="20"/>
      <c r="D706" s="19"/>
      <c r="E706" s="19"/>
      <c r="F706" s="19"/>
      <c r="G706" s="19"/>
      <c r="H706" s="20"/>
      <c r="I706" s="20"/>
      <c r="J706" s="20"/>
      <c r="K706" s="20"/>
      <c r="L706" s="20"/>
      <c r="M706" s="19"/>
      <c r="N706" s="19"/>
      <c r="P706" s="21"/>
      <c r="Q706" s="21"/>
      <c r="R706" s="21"/>
    </row>
    <row r="707" spans="1:18" hidden="1">
      <c r="A707" s="19"/>
      <c r="B707" s="19"/>
      <c r="C707" s="20"/>
      <c r="D707" s="19"/>
      <c r="E707" s="19"/>
      <c r="F707" s="19"/>
      <c r="G707" s="19"/>
      <c r="H707" s="20"/>
      <c r="I707" s="20"/>
      <c r="J707" s="20"/>
      <c r="K707" s="20"/>
      <c r="L707" s="20"/>
      <c r="M707" s="19"/>
      <c r="N707" s="19"/>
      <c r="P707" s="21"/>
      <c r="Q707" s="21"/>
      <c r="R707" s="21"/>
    </row>
    <row r="708" spans="1:18" hidden="1">
      <c r="A708" s="19"/>
      <c r="B708" s="19"/>
      <c r="C708" s="20"/>
      <c r="D708" s="19"/>
      <c r="E708" s="19"/>
      <c r="F708" s="19"/>
      <c r="G708" s="19"/>
      <c r="H708" s="20"/>
      <c r="I708" s="20"/>
      <c r="J708" s="20"/>
      <c r="K708" s="20"/>
      <c r="L708" s="20"/>
      <c r="M708" s="19"/>
      <c r="N708" s="19"/>
      <c r="P708" s="21"/>
      <c r="Q708" s="21"/>
      <c r="R708" s="21"/>
    </row>
    <row r="709" spans="1:18" hidden="1">
      <c r="A709" s="19"/>
      <c r="B709" s="19"/>
      <c r="C709" s="20"/>
      <c r="D709" s="19"/>
      <c r="E709" s="19"/>
      <c r="F709" s="19"/>
      <c r="G709" s="19"/>
      <c r="H709" s="20"/>
      <c r="I709" s="20"/>
      <c r="J709" s="20"/>
      <c r="K709" s="20"/>
      <c r="L709" s="20"/>
      <c r="M709" s="19"/>
      <c r="N709" s="19"/>
      <c r="P709" s="21"/>
      <c r="Q709" s="21"/>
      <c r="R709" s="21"/>
    </row>
    <row r="710" spans="1:18" hidden="1">
      <c r="A710" s="19"/>
      <c r="B710" s="19"/>
      <c r="C710" s="20"/>
      <c r="D710" s="19"/>
      <c r="E710" s="19"/>
      <c r="F710" s="19"/>
      <c r="G710" s="19"/>
      <c r="H710" s="20"/>
      <c r="I710" s="20"/>
      <c r="J710" s="20"/>
      <c r="K710" s="20"/>
      <c r="L710" s="20"/>
      <c r="M710" s="19"/>
      <c r="N710" s="19"/>
      <c r="P710" s="21"/>
      <c r="Q710" s="21"/>
      <c r="R710" s="21"/>
    </row>
    <row r="711" spans="1:18" hidden="1">
      <c r="A711" s="19"/>
      <c r="B711" s="19"/>
      <c r="C711" s="20"/>
      <c r="D711" s="19"/>
      <c r="E711" s="19"/>
      <c r="F711" s="19"/>
      <c r="G711" s="19"/>
      <c r="H711" s="20"/>
      <c r="I711" s="20"/>
      <c r="J711" s="20"/>
      <c r="K711" s="20"/>
      <c r="L711" s="20"/>
      <c r="M711" s="19"/>
      <c r="N711" s="19"/>
      <c r="P711" s="21"/>
      <c r="Q711" s="21"/>
      <c r="R711" s="21"/>
    </row>
    <row r="712" spans="1:18" hidden="1">
      <c r="A712" s="19"/>
      <c r="B712" s="19"/>
      <c r="C712" s="20"/>
      <c r="D712" s="19"/>
      <c r="E712" s="19"/>
      <c r="F712" s="19"/>
      <c r="G712" s="19"/>
      <c r="H712" s="20"/>
      <c r="I712" s="20"/>
      <c r="J712" s="20"/>
      <c r="K712" s="20"/>
      <c r="L712" s="20"/>
      <c r="M712" s="19"/>
      <c r="N712" s="19"/>
      <c r="P712" s="21"/>
      <c r="Q712" s="21"/>
      <c r="R712" s="21"/>
    </row>
    <row r="713" spans="1:18" hidden="1">
      <c r="A713" s="19"/>
      <c r="B713" s="19"/>
      <c r="C713" s="20"/>
      <c r="D713" s="19"/>
      <c r="E713" s="19"/>
      <c r="F713" s="19"/>
      <c r="G713" s="19"/>
      <c r="H713" s="20"/>
      <c r="I713" s="20"/>
      <c r="J713" s="20"/>
      <c r="K713" s="20"/>
      <c r="L713" s="20"/>
      <c r="M713" s="19"/>
      <c r="N713" s="19"/>
      <c r="P713" s="21"/>
      <c r="Q713" s="21"/>
      <c r="R713" s="21"/>
    </row>
    <row r="714" spans="1:18" hidden="1">
      <c r="A714" s="19"/>
      <c r="B714" s="19"/>
      <c r="C714" s="20"/>
      <c r="D714" s="19"/>
      <c r="E714" s="19"/>
      <c r="F714" s="19"/>
      <c r="G714" s="19"/>
      <c r="H714" s="20"/>
      <c r="I714" s="20"/>
      <c r="J714" s="20"/>
      <c r="K714" s="20"/>
      <c r="L714" s="20"/>
      <c r="M714" s="19"/>
      <c r="N714" s="19"/>
      <c r="P714" s="21"/>
      <c r="Q714" s="21"/>
      <c r="R714" s="21"/>
    </row>
    <row r="715" spans="1:18" hidden="1">
      <c r="A715" s="19"/>
      <c r="B715" s="19"/>
      <c r="C715" s="20"/>
      <c r="D715" s="19"/>
      <c r="E715" s="19"/>
      <c r="F715" s="19"/>
      <c r="G715" s="19"/>
      <c r="H715" s="20"/>
      <c r="I715" s="20"/>
      <c r="J715" s="20"/>
      <c r="K715" s="20"/>
      <c r="L715" s="20"/>
      <c r="M715" s="19"/>
      <c r="N715" s="19"/>
      <c r="P715" s="21"/>
      <c r="Q715" s="21"/>
      <c r="R715" s="21"/>
    </row>
    <row r="716" spans="1:18" hidden="1">
      <c r="A716" s="19"/>
      <c r="B716" s="19"/>
      <c r="C716" s="20"/>
      <c r="D716" s="19"/>
      <c r="E716" s="19"/>
      <c r="F716" s="19"/>
      <c r="G716" s="19"/>
      <c r="H716" s="20"/>
      <c r="I716" s="20"/>
      <c r="J716" s="20"/>
      <c r="K716" s="20"/>
      <c r="L716" s="20"/>
      <c r="M716" s="19"/>
      <c r="N716" s="19"/>
      <c r="P716" s="21"/>
      <c r="Q716" s="21"/>
      <c r="R716" s="21"/>
    </row>
    <row r="717" spans="1:18" hidden="1">
      <c r="A717" s="19"/>
      <c r="B717" s="19"/>
      <c r="C717" s="20"/>
      <c r="D717" s="19"/>
      <c r="E717" s="19"/>
      <c r="F717" s="19"/>
      <c r="G717" s="19"/>
      <c r="H717" s="20"/>
      <c r="I717" s="20"/>
      <c r="J717" s="20"/>
      <c r="K717" s="20"/>
      <c r="L717" s="20"/>
      <c r="M717" s="19"/>
      <c r="N717" s="19"/>
      <c r="P717" s="21"/>
      <c r="Q717" s="21"/>
      <c r="R717" s="21"/>
    </row>
    <row r="718" spans="1:18" hidden="1">
      <c r="A718" s="19"/>
      <c r="B718" s="19"/>
      <c r="C718" s="20"/>
      <c r="D718" s="19"/>
      <c r="E718" s="19"/>
      <c r="F718" s="19"/>
      <c r="G718" s="19"/>
      <c r="H718" s="20"/>
      <c r="I718" s="20"/>
      <c r="J718" s="20"/>
      <c r="K718" s="20"/>
      <c r="L718" s="20"/>
      <c r="M718" s="19"/>
      <c r="N718" s="19"/>
      <c r="P718" s="21"/>
      <c r="Q718" s="21"/>
      <c r="R718" s="21"/>
    </row>
    <row r="719" spans="1:18" hidden="1">
      <c r="A719" s="19"/>
      <c r="B719" s="19"/>
      <c r="C719" s="20"/>
      <c r="D719" s="19"/>
      <c r="E719" s="19"/>
      <c r="F719" s="19"/>
      <c r="G719" s="19"/>
      <c r="H719" s="20"/>
      <c r="I719" s="20"/>
      <c r="J719" s="20"/>
      <c r="K719" s="20"/>
      <c r="L719" s="20"/>
      <c r="M719" s="19"/>
      <c r="N719" s="19"/>
      <c r="P719" s="21"/>
      <c r="Q719" s="21"/>
      <c r="R719" s="21"/>
    </row>
    <row r="720" spans="1:18" hidden="1">
      <c r="A720" s="19"/>
      <c r="B720" s="19"/>
      <c r="C720" s="20"/>
      <c r="D720" s="19"/>
      <c r="E720" s="19"/>
      <c r="F720" s="19"/>
      <c r="G720" s="19"/>
      <c r="H720" s="20"/>
      <c r="I720" s="20"/>
      <c r="J720" s="20"/>
      <c r="K720" s="20"/>
      <c r="L720" s="20"/>
      <c r="M720" s="19"/>
      <c r="N720" s="19"/>
      <c r="P720" s="21"/>
      <c r="Q720" s="21"/>
      <c r="R720" s="21"/>
    </row>
    <row r="721" spans="1:18" hidden="1">
      <c r="A721" s="19"/>
      <c r="B721" s="19"/>
      <c r="C721" s="20"/>
      <c r="D721" s="19"/>
      <c r="E721" s="19"/>
      <c r="F721" s="19"/>
      <c r="G721" s="19"/>
      <c r="H721" s="20"/>
      <c r="I721" s="20"/>
      <c r="J721" s="20"/>
      <c r="K721" s="20"/>
      <c r="L721" s="20"/>
      <c r="M721" s="19"/>
      <c r="N721" s="19"/>
      <c r="P721" s="21"/>
      <c r="Q721" s="21"/>
      <c r="R721" s="21"/>
    </row>
    <row r="722" spans="1:18" hidden="1">
      <c r="A722" s="19"/>
      <c r="B722" s="19"/>
      <c r="C722" s="20"/>
      <c r="D722" s="19"/>
      <c r="E722" s="19"/>
      <c r="F722" s="19"/>
      <c r="G722" s="19"/>
      <c r="H722" s="20"/>
      <c r="I722" s="20"/>
      <c r="J722" s="20"/>
      <c r="K722" s="20"/>
      <c r="L722" s="20"/>
      <c r="M722" s="19"/>
      <c r="N722" s="19"/>
      <c r="P722" s="21"/>
      <c r="Q722" s="21"/>
      <c r="R722" s="21"/>
    </row>
    <row r="723" spans="1:18" hidden="1">
      <c r="A723" s="19"/>
      <c r="B723" s="19"/>
      <c r="C723" s="20"/>
      <c r="D723" s="19"/>
      <c r="E723" s="19"/>
      <c r="F723" s="19"/>
      <c r="G723" s="19"/>
      <c r="H723" s="20"/>
      <c r="I723" s="20"/>
      <c r="J723" s="20"/>
      <c r="K723" s="20"/>
      <c r="L723" s="20"/>
      <c r="M723" s="19"/>
      <c r="N723" s="19"/>
      <c r="P723" s="21"/>
      <c r="Q723" s="21"/>
      <c r="R723" s="21"/>
    </row>
    <row r="724" spans="1:18" hidden="1">
      <c r="A724" s="19"/>
      <c r="B724" s="19"/>
      <c r="C724" s="20"/>
      <c r="D724" s="19"/>
      <c r="E724" s="19"/>
      <c r="F724" s="19"/>
      <c r="G724" s="19"/>
      <c r="H724" s="20"/>
      <c r="I724" s="20"/>
      <c r="J724" s="20"/>
      <c r="K724" s="20"/>
      <c r="L724" s="20"/>
      <c r="M724" s="19"/>
      <c r="N724" s="19"/>
      <c r="P724" s="21"/>
      <c r="Q724" s="21"/>
      <c r="R724" s="21"/>
    </row>
    <row r="725" spans="1:18" hidden="1">
      <c r="A725" s="19"/>
      <c r="B725" s="19"/>
      <c r="C725" s="20"/>
      <c r="D725" s="19"/>
      <c r="E725" s="19"/>
      <c r="F725" s="19"/>
      <c r="G725" s="19"/>
      <c r="H725" s="20"/>
      <c r="I725" s="20"/>
      <c r="J725" s="20"/>
      <c r="K725" s="29"/>
      <c r="L725" s="20"/>
      <c r="M725" s="19"/>
      <c r="N725" s="19"/>
      <c r="P725" s="21"/>
      <c r="Q725" s="21"/>
      <c r="R725" s="21"/>
    </row>
    <row r="726" spans="1:18" hidden="1">
      <c r="A726" s="19"/>
      <c r="B726" s="19"/>
      <c r="C726" s="20"/>
      <c r="D726" s="19"/>
      <c r="E726" s="19"/>
      <c r="F726" s="19"/>
      <c r="G726" s="19"/>
      <c r="H726" s="20"/>
      <c r="I726" s="20"/>
      <c r="J726" s="20"/>
      <c r="K726" s="20"/>
      <c r="L726" s="20"/>
      <c r="M726" s="19"/>
      <c r="N726" s="19"/>
      <c r="P726" s="21"/>
      <c r="Q726" s="21"/>
      <c r="R726" s="21"/>
    </row>
    <row r="727" spans="1:18" hidden="1">
      <c r="A727" s="19"/>
      <c r="B727" s="19"/>
      <c r="C727" s="20"/>
      <c r="D727" s="19"/>
      <c r="E727" s="19"/>
      <c r="F727" s="19"/>
      <c r="G727" s="19"/>
      <c r="H727" s="20"/>
      <c r="I727" s="20"/>
      <c r="J727" s="20"/>
      <c r="K727" s="20"/>
      <c r="L727" s="20"/>
      <c r="M727" s="19"/>
      <c r="N727" s="19"/>
      <c r="P727" s="21"/>
      <c r="Q727" s="21"/>
      <c r="R727" s="21"/>
    </row>
    <row r="728" spans="1:18" hidden="1">
      <c r="A728" s="19"/>
      <c r="B728" s="19"/>
      <c r="C728" s="20"/>
      <c r="D728" s="19"/>
      <c r="E728" s="19"/>
      <c r="F728" s="19"/>
      <c r="G728" s="19"/>
      <c r="H728" s="20"/>
      <c r="I728" s="20"/>
      <c r="J728" s="20"/>
      <c r="K728" s="20"/>
      <c r="L728" s="20"/>
      <c r="M728" s="19"/>
      <c r="N728" s="19"/>
      <c r="P728" s="21"/>
      <c r="Q728" s="21"/>
      <c r="R728" s="21"/>
    </row>
    <row r="729" spans="1:18" hidden="1">
      <c r="A729" s="19"/>
      <c r="B729" s="19"/>
      <c r="C729" s="20"/>
      <c r="D729" s="19"/>
      <c r="E729" s="19"/>
      <c r="F729" s="19"/>
      <c r="G729" s="19"/>
      <c r="H729" s="20"/>
      <c r="I729" s="20"/>
      <c r="J729" s="20"/>
      <c r="K729" s="20"/>
      <c r="L729" s="20"/>
      <c r="M729" s="19"/>
      <c r="N729" s="19"/>
      <c r="P729" s="21"/>
      <c r="Q729" s="21"/>
      <c r="R729" s="21"/>
    </row>
    <row r="730" spans="1:18" hidden="1">
      <c r="A730" s="19"/>
      <c r="B730" s="19"/>
      <c r="C730" s="20"/>
      <c r="D730" s="19"/>
      <c r="E730" s="19"/>
      <c r="F730" s="19"/>
      <c r="G730" s="19"/>
      <c r="H730" s="20"/>
      <c r="I730" s="20"/>
      <c r="J730" s="20"/>
      <c r="K730" s="20"/>
      <c r="L730" s="20"/>
      <c r="M730" s="19"/>
      <c r="N730" s="19"/>
      <c r="P730" s="21"/>
      <c r="Q730" s="21"/>
      <c r="R730" s="21"/>
    </row>
    <row r="731" spans="1:18" hidden="1">
      <c r="A731" s="19"/>
      <c r="B731" s="19"/>
      <c r="C731" s="20"/>
      <c r="D731" s="19"/>
      <c r="E731" s="19"/>
      <c r="F731" s="19"/>
      <c r="G731" s="19"/>
      <c r="H731" s="20"/>
      <c r="I731" s="20"/>
      <c r="J731" s="20"/>
      <c r="K731" s="20"/>
      <c r="L731" s="20"/>
      <c r="M731" s="19"/>
      <c r="N731" s="19"/>
      <c r="P731" s="21"/>
      <c r="Q731" s="21"/>
      <c r="R731" s="21"/>
    </row>
    <row r="732" spans="1:18" hidden="1">
      <c r="A732" s="19"/>
      <c r="B732" s="19"/>
      <c r="C732" s="20"/>
      <c r="D732" s="19"/>
      <c r="E732" s="19"/>
      <c r="F732" s="19"/>
      <c r="G732" s="19"/>
      <c r="H732" s="20"/>
      <c r="I732" s="20"/>
      <c r="J732" s="20"/>
      <c r="K732" s="20"/>
      <c r="L732" s="20"/>
      <c r="M732" s="19"/>
      <c r="N732" s="19"/>
      <c r="P732" s="21"/>
      <c r="Q732" s="21"/>
      <c r="R732" s="21"/>
    </row>
    <row r="733" spans="1:18" hidden="1">
      <c r="A733" s="19"/>
      <c r="B733" s="19"/>
      <c r="C733" s="20"/>
      <c r="D733" s="19"/>
      <c r="E733" s="19"/>
      <c r="F733" s="19"/>
      <c r="G733" s="19"/>
      <c r="H733" s="20"/>
      <c r="I733" s="20"/>
      <c r="J733" s="20"/>
      <c r="K733" s="20"/>
      <c r="L733" s="20"/>
      <c r="M733" s="19"/>
      <c r="N733" s="19"/>
      <c r="P733" s="21"/>
      <c r="Q733" s="21"/>
      <c r="R733" s="21"/>
    </row>
    <row r="734" spans="1:18" hidden="1">
      <c r="A734" s="19"/>
      <c r="B734" s="19"/>
      <c r="C734" s="20"/>
      <c r="D734" s="19"/>
      <c r="E734" s="19"/>
      <c r="F734" s="19"/>
      <c r="G734" s="19"/>
      <c r="H734" s="20"/>
      <c r="I734" s="20"/>
      <c r="J734" s="20"/>
      <c r="K734" s="20"/>
      <c r="L734" s="20"/>
      <c r="M734" s="19"/>
      <c r="N734" s="19"/>
      <c r="P734" s="21"/>
      <c r="Q734" s="21"/>
      <c r="R734" s="21"/>
    </row>
    <row r="735" spans="1:18" hidden="1">
      <c r="A735" s="19"/>
      <c r="B735" s="19"/>
      <c r="C735" s="20"/>
      <c r="D735" s="19"/>
      <c r="E735" s="19"/>
      <c r="F735" s="19"/>
      <c r="G735" s="19"/>
      <c r="H735" s="20"/>
      <c r="I735" s="20"/>
      <c r="J735" s="20"/>
      <c r="K735" s="20"/>
      <c r="L735" s="20"/>
      <c r="M735" s="19"/>
      <c r="N735" s="19"/>
      <c r="P735" s="21"/>
      <c r="Q735" s="21"/>
      <c r="R735" s="21"/>
    </row>
    <row r="736" spans="1:18" hidden="1">
      <c r="A736" s="19"/>
      <c r="B736" s="19"/>
      <c r="C736" s="20"/>
      <c r="D736" s="19"/>
      <c r="E736" s="19"/>
      <c r="F736" s="19"/>
      <c r="G736" s="19"/>
      <c r="H736" s="20"/>
      <c r="I736" s="20"/>
      <c r="J736" s="20"/>
      <c r="K736" s="20"/>
      <c r="L736" s="20"/>
      <c r="M736" s="19"/>
      <c r="N736" s="19"/>
      <c r="P736" s="21"/>
      <c r="Q736" s="21"/>
      <c r="R736" s="21"/>
    </row>
    <row r="737" spans="1:18" hidden="1">
      <c r="A737" s="19"/>
      <c r="B737" s="19"/>
      <c r="C737" s="20"/>
      <c r="D737" s="19"/>
      <c r="E737" s="19"/>
      <c r="F737" s="19"/>
      <c r="G737" s="19"/>
      <c r="H737" s="20"/>
      <c r="I737" s="20"/>
      <c r="J737" s="20"/>
      <c r="K737" s="20"/>
      <c r="L737" s="20"/>
      <c r="M737" s="19"/>
      <c r="N737" s="19"/>
      <c r="P737" s="21"/>
      <c r="Q737" s="21"/>
      <c r="R737" s="21"/>
    </row>
    <row r="738" spans="1:18" hidden="1">
      <c r="A738" s="19"/>
      <c r="B738" s="19"/>
      <c r="C738" s="20"/>
      <c r="D738" s="19"/>
      <c r="E738" s="19"/>
      <c r="F738" s="19"/>
      <c r="G738" s="19"/>
      <c r="H738" s="20"/>
      <c r="I738" s="20"/>
      <c r="J738" s="20"/>
      <c r="K738" s="20"/>
      <c r="L738" s="20"/>
      <c r="M738" s="19"/>
      <c r="N738" s="19"/>
      <c r="P738" s="21"/>
      <c r="Q738" s="21"/>
      <c r="R738" s="21"/>
    </row>
    <row r="739" spans="1:18" hidden="1">
      <c r="A739" s="19"/>
      <c r="B739" s="19"/>
      <c r="C739" s="20"/>
      <c r="D739" s="19"/>
      <c r="E739" s="19"/>
      <c r="F739" s="19"/>
      <c r="G739" s="19"/>
      <c r="H739" s="20"/>
      <c r="I739" s="20"/>
      <c r="J739" s="20"/>
      <c r="K739" s="20"/>
      <c r="L739" s="20"/>
      <c r="M739" s="19"/>
      <c r="N739" s="19"/>
      <c r="P739" s="21"/>
      <c r="Q739" s="21"/>
      <c r="R739" s="21"/>
    </row>
    <row r="740" spans="1:18" hidden="1">
      <c r="A740" s="19"/>
      <c r="B740" s="19"/>
      <c r="C740" s="20"/>
      <c r="D740" s="19"/>
      <c r="E740" s="19"/>
      <c r="F740" s="19"/>
      <c r="G740" s="19"/>
      <c r="H740" s="20"/>
      <c r="I740" s="20"/>
      <c r="J740" s="20"/>
      <c r="K740" s="20"/>
      <c r="L740" s="20"/>
      <c r="M740" s="19"/>
      <c r="N740" s="19"/>
      <c r="P740" s="21"/>
      <c r="Q740" s="21"/>
      <c r="R740" s="21"/>
    </row>
    <row r="741" spans="1:18" hidden="1">
      <c r="A741" s="19"/>
      <c r="B741" s="19"/>
      <c r="C741" s="20"/>
      <c r="D741" s="19"/>
      <c r="E741" s="19"/>
      <c r="F741" s="19"/>
      <c r="G741" s="19"/>
      <c r="H741" s="20"/>
      <c r="I741" s="20"/>
      <c r="J741" s="20"/>
      <c r="K741" s="20"/>
      <c r="L741" s="20"/>
      <c r="M741" s="19"/>
      <c r="N741" s="19"/>
      <c r="P741" s="21"/>
      <c r="Q741" s="21"/>
      <c r="R741" s="21"/>
    </row>
    <row r="742" spans="1:18" hidden="1">
      <c r="A742" s="19"/>
      <c r="B742" s="19"/>
      <c r="C742" s="20"/>
      <c r="D742" s="19"/>
      <c r="E742" s="19"/>
      <c r="F742" s="19"/>
      <c r="G742" s="19"/>
      <c r="H742" s="20"/>
      <c r="I742" s="20"/>
      <c r="J742" s="20"/>
      <c r="K742" s="20"/>
      <c r="L742" s="20"/>
      <c r="M742" s="19"/>
      <c r="N742" s="19"/>
      <c r="P742" s="21"/>
      <c r="Q742" s="21"/>
      <c r="R742" s="21"/>
    </row>
    <row r="743" spans="1:18" hidden="1">
      <c r="A743" s="19"/>
      <c r="B743" s="19"/>
      <c r="C743" s="20"/>
      <c r="D743" s="19"/>
      <c r="E743" s="19"/>
      <c r="F743" s="19"/>
      <c r="G743" s="19"/>
      <c r="H743" s="20"/>
      <c r="I743" s="20"/>
      <c r="J743" s="20"/>
      <c r="K743" s="20"/>
      <c r="L743" s="20"/>
      <c r="M743" s="19"/>
      <c r="N743" s="19"/>
      <c r="P743" s="21"/>
      <c r="Q743" s="21"/>
      <c r="R743" s="21"/>
    </row>
    <row r="744" spans="1:18" hidden="1">
      <c r="A744" s="19"/>
      <c r="B744" s="19"/>
      <c r="C744" s="20"/>
      <c r="D744" s="19"/>
      <c r="E744" s="19"/>
      <c r="F744" s="19"/>
      <c r="G744" s="19"/>
      <c r="H744" s="20"/>
      <c r="I744" s="20"/>
      <c r="J744" s="20"/>
      <c r="K744" s="20"/>
      <c r="L744" s="20"/>
      <c r="M744" s="19"/>
      <c r="N744" s="19"/>
      <c r="P744" s="21"/>
      <c r="Q744" s="21"/>
      <c r="R744" s="21"/>
    </row>
    <row r="745" spans="1:18" hidden="1">
      <c r="A745" s="19"/>
      <c r="B745" s="19"/>
      <c r="C745" s="20"/>
      <c r="D745" s="19"/>
      <c r="E745" s="19"/>
      <c r="F745" s="19"/>
      <c r="G745" s="19"/>
      <c r="H745" s="20"/>
      <c r="I745" s="20"/>
      <c r="J745" s="20"/>
      <c r="K745" s="20"/>
      <c r="L745" s="20"/>
      <c r="M745" s="19"/>
      <c r="N745" s="19"/>
      <c r="P745" s="21"/>
      <c r="Q745" s="21"/>
      <c r="R745" s="21"/>
    </row>
    <row r="746" spans="1:18" hidden="1">
      <c r="A746" s="19"/>
      <c r="B746" s="19"/>
      <c r="C746" s="20"/>
      <c r="D746" s="19"/>
      <c r="E746" s="19"/>
      <c r="F746" s="19"/>
      <c r="G746" s="19"/>
      <c r="H746" s="20"/>
      <c r="I746" s="20"/>
      <c r="J746" s="20"/>
      <c r="K746" s="20"/>
      <c r="L746" s="20"/>
      <c r="M746" s="19"/>
      <c r="N746" s="19"/>
      <c r="P746" s="21"/>
      <c r="Q746" s="21"/>
      <c r="R746" s="21"/>
    </row>
    <row r="747" spans="1:18" hidden="1">
      <c r="A747" s="19"/>
      <c r="B747" s="19"/>
      <c r="C747" s="20"/>
      <c r="D747" s="19"/>
      <c r="E747" s="19"/>
      <c r="F747" s="19"/>
      <c r="G747" s="19"/>
      <c r="H747" s="20"/>
      <c r="I747" s="20"/>
      <c r="J747" s="20"/>
      <c r="K747" s="20"/>
      <c r="L747" s="20"/>
      <c r="M747" s="19"/>
      <c r="N747" s="19"/>
      <c r="P747" s="21"/>
      <c r="Q747" s="21"/>
      <c r="R747" s="21"/>
    </row>
    <row r="748" spans="1:18" hidden="1">
      <c r="A748" s="19"/>
      <c r="B748" s="19"/>
      <c r="C748" s="20"/>
      <c r="D748" s="19"/>
      <c r="E748" s="19"/>
      <c r="F748" s="19"/>
      <c r="G748" s="19"/>
      <c r="H748" s="20"/>
      <c r="I748" s="20"/>
      <c r="J748" s="20"/>
      <c r="K748" s="20"/>
      <c r="L748" s="20"/>
      <c r="M748" s="19"/>
      <c r="N748" s="19"/>
      <c r="P748" s="21"/>
      <c r="Q748" s="21"/>
      <c r="R748" s="21"/>
    </row>
    <row r="749" spans="1:18" hidden="1">
      <c r="A749" s="19"/>
      <c r="B749" s="19"/>
      <c r="C749" s="20"/>
      <c r="D749" s="19"/>
      <c r="E749" s="19"/>
      <c r="F749" s="19"/>
      <c r="G749" s="19"/>
      <c r="H749" s="20"/>
      <c r="I749" s="20"/>
      <c r="J749" s="20"/>
      <c r="K749" s="20"/>
      <c r="L749" s="20"/>
      <c r="M749" s="19"/>
      <c r="N749" s="19"/>
      <c r="P749" s="21"/>
      <c r="Q749" s="21"/>
      <c r="R749" s="21"/>
    </row>
    <row r="750" spans="1:18" hidden="1">
      <c r="A750" s="19"/>
      <c r="B750" s="19"/>
      <c r="C750" s="20"/>
      <c r="D750" s="19"/>
      <c r="E750" s="19"/>
      <c r="F750" s="19"/>
      <c r="G750" s="19"/>
      <c r="H750" s="20"/>
      <c r="I750" s="20"/>
      <c r="J750" s="20"/>
      <c r="K750" s="20"/>
      <c r="L750" s="20"/>
      <c r="M750" s="19"/>
      <c r="N750" s="19"/>
      <c r="P750" s="21"/>
      <c r="Q750" s="21"/>
      <c r="R750" s="21"/>
    </row>
    <row r="751" spans="1:18" hidden="1">
      <c r="A751" s="19"/>
      <c r="B751" s="19"/>
      <c r="C751" s="20"/>
      <c r="D751" s="19"/>
      <c r="E751" s="19"/>
      <c r="F751" s="19"/>
      <c r="G751" s="19"/>
      <c r="H751" s="20"/>
      <c r="I751" s="20"/>
      <c r="J751" s="20"/>
      <c r="K751" s="20"/>
      <c r="L751" s="20"/>
      <c r="M751" s="19"/>
      <c r="N751" s="19"/>
      <c r="P751" s="21"/>
      <c r="Q751" s="21"/>
      <c r="R751" s="21"/>
    </row>
    <row r="752" spans="1:18" hidden="1">
      <c r="A752" s="19"/>
      <c r="B752" s="19"/>
      <c r="C752" s="20"/>
      <c r="D752" s="19"/>
      <c r="E752" s="19"/>
      <c r="F752" s="19"/>
      <c r="G752" s="19"/>
      <c r="H752" s="20"/>
      <c r="I752" s="20"/>
      <c r="J752" s="20"/>
      <c r="K752" s="20"/>
      <c r="L752" s="20"/>
      <c r="M752" s="19"/>
      <c r="N752" s="19"/>
      <c r="P752" s="21"/>
      <c r="Q752" s="21"/>
      <c r="R752" s="21"/>
    </row>
    <row r="753" spans="1:18" hidden="1">
      <c r="A753" s="19"/>
      <c r="B753" s="19"/>
      <c r="C753" s="20"/>
      <c r="D753" s="19"/>
      <c r="E753" s="19"/>
      <c r="F753" s="19"/>
      <c r="G753" s="19"/>
      <c r="H753" s="20"/>
      <c r="I753" s="20"/>
      <c r="J753" s="20"/>
      <c r="K753" s="20"/>
      <c r="L753" s="20"/>
      <c r="M753" s="19"/>
      <c r="N753" s="19"/>
      <c r="P753" s="21"/>
      <c r="Q753" s="21"/>
      <c r="R753" s="21"/>
    </row>
    <row r="754" spans="1:18" hidden="1">
      <c r="A754" s="19"/>
      <c r="B754" s="19"/>
      <c r="C754" s="20"/>
      <c r="D754" s="19"/>
      <c r="E754" s="19"/>
      <c r="F754" s="19"/>
      <c r="G754" s="19"/>
      <c r="H754" s="20"/>
      <c r="I754" s="20"/>
      <c r="J754" s="20"/>
      <c r="K754" s="20"/>
      <c r="L754" s="20"/>
      <c r="M754" s="19"/>
      <c r="N754" s="19"/>
      <c r="P754" s="21"/>
      <c r="Q754" s="21"/>
      <c r="R754" s="21"/>
    </row>
    <row r="755" spans="1:18" hidden="1">
      <c r="A755" s="19"/>
      <c r="B755" s="19"/>
      <c r="C755" s="20"/>
      <c r="D755" s="19"/>
      <c r="E755" s="19"/>
      <c r="F755" s="19"/>
      <c r="G755" s="19"/>
      <c r="H755" s="20"/>
      <c r="I755" s="20"/>
      <c r="J755" s="20"/>
      <c r="K755" s="20"/>
      <c r="L755" s="20"/>
      <c r="M755" s="19"/>
      <c r="N755" s="19"/>
      <c r="P755" s="21"/>
      <c r="Q755" s="21"/>
      <c r="R755" s="21"/>
    </row>
    <row r="756" spans="1:18" hidden="1">
      <c r="A756" s="19"/>
      <c r="B756" s="19"/>
      <c r="C756" s="20"/>
      <c r="D756" s="19"/>
      <c r="E756" s="19"/>
      <c r="F756" s="19"/>
      <c r="G756" s="19"/>
      <c r="H756" s="20"/>
      <c r="I756" s="20"/>
      <c r="J756" s="20"/>
      <c r="K756" s="20"/>
      <c r="L756" s="20"/>
      <c r="M756" s="19"/>
      <c r="N756" s="19"/>
      <c r="P756" s="21"/>
      <c r="Q756" s="21"/>
      <c r="R756" s="21"/>
    </row>
    <row r="757" spans="1:18" hidden="1">
      <c r="A757" s="19"/>
      <c r="B757" s="19"/>
      <c r="C757" s="20"/>
      <c r="D757" s="19"/>
      <c r="E757" s="19"/>
      <c r="F757" s="19"/>
      <c r="G757" s="19"/>
      <c r="H757" s="20"/>
      <c r="I757" s="20"/>
      <c r="J757" s="20"/>
      <c r="K757" s="20"/>
      <c r="L757" s="20"/>
      <c r="M757" s="19"/>
      <c r="N757" s="19"/>
      <c r="P757" s="21"/>
      <c r="Q757" s="21"/>
      <c r="R757" s="21"/>
    </row>
    <row r="758" spans="1:18" hidden="1">
      <c r="A758" s="19"/>
      <c r="B758" s="19"/>
      <c r="C758" s="20"/>
      <c r="D758" s="19"/>
      <c r="E758" s="19"/>
      <c r="F758" s="19"/>
      <c r="G758" s="19"/>
      <c r="H758" s="20"/>
      <c r="I758" s="20"/>
      <c r="J758" s="20"/>
      <c r="K758" s="20"/>
      <c r="L758" s="20"/>
      <c r="M758" s="19"/>
      <c r="N758" s="19"/>
      <c r="P758" s="21"/>
      <c r="Q758" s="21"/>
      <c r="R758" s="21"/>
    </row>
    <row r="759" spans="1:18" hidden="1">
      <c r="A759" s="19"/>
      <c r="B759" s="19"/>
      <c r="C759" s="20"/>
      <c r="D759" s="19"/>
      <c r="E759" s="19"/>
      <c r="F759" s="19"/>
      <c r="G759" s="19"/>
      <c r="H759" s="20"/>
      <c r="I759" s="20"/>
      <c r="J759" s="20"/>
      <c r="K759" s="20"/>
      <c r="L759" s="20"/>
      <c r="M759" s="19"/>
      <c r="N759" s="19"/>
      <c r="P759" s="21"/>
      <c r="Q759" s="21"/>
      <c r="R759" s="21"/>
    </row>
    <row r="760" spans="1:18" hidden="1">
      <c r="A760" s="19"/>
      <c r="B760" s="19"/>
      <c r="C760" s="20"/>
      <c r="D760" s="19"/>
      <c r="E760" s="19"/>
      <c r="F760" s="19"/>
      <c r="G760" s="19"/>
      <c r="H760" s="20"/>
      <c r="I760" s="20"/>
      <c r="J760" s="20"/>
      <c r="K760" s="20"/>
      <c r="L760" s="20"/>
      <c r="M760" s="19"/>
      <c r="N760" s="19"/>
      <c r="P760" s="21"/>
      <c r="Q760" s="21"/>
      <c r="R760" s="21"/>
    </row>
    <row r="761" spans="1:18" hidden="1">
      <c r="A761" s="19"/>
      <c r="B761" s="19"/>
      <c r="C761" s="20"/>
      <c r="D761" s="19"/>
      <c r="E761" s="19"/>
      <c r="F761" s="19"/>
      <c r="G761" s="19"/>
      <c r="H761" s="20"/>
      <c r="I761" s="20"/>
      <c r="J761" s="20"/>
      <c r="K761" s="20"/>
      <c r="L761" s="20"/>
      <c r="M761" s="19"/>
      <c r="N761" s="19"/>
      <c r="P761" s="21"/>
      <c r="Q761" s="21"/>
      <c r="R761" s="21"/>
    </row>
    <row r="762" spans="1:18" hidden="1">
      <c r="A762" s="19"/>
      <c r="B762" s="19"/>
      <c r="C762" s="20"/>
      <c r="D762" s="19"/>
      <c r="E762" s="19"/>
      <c r="F762" s="19"/>
      <c r="G762" s="19"/>
      <c r="H762" s="20"/>
      <c r="I762" s="20"/>
      <c r="J762" s="20"/>
      <c r="K762" s="20"/>
      <c r="L762" s="20"/>
      <c r="M762" s="19"/>
      <c r="N762" s="19"/>
      <c r="P762" s="21"/>
      <c r="Q762" s="21"/>
      <c r="R762" s="21"/>
    </row>
    <row r="763" spans="1:18" hidden="1">
      <c r="A763" s="19"/>
      <c r="B763" s="19"/>
      <c r="C763" s="20"/>
      <c r="D763" s="19"/>
      <c r="E763" s="19"/>
      <c r="F763" s="19"/>
      <c r="G763" s="19"/>
      <c r="H763" s="20"/>
      <c r="I763" s="20"/>
      <c r="J763" s="20"/>
      <c r="K763" s="20"/>
      <c r="L763" s="20"/>
      <c r="M763" s="19"/>
      <c r="N763" s="19"/>
      <c r="P763" s="21"/>
      <c r="Q763" s="21"/>
      <c r="R763" s="21"/>
    </row>
    <row r="764" spans="1:18" hidden="1">
      <c r="A764" s="19"/>
      <c r="B764" s="19"/>
      <c r="C764" s="20"/>
      <c r="D764" s="19"/>
      <c r="E764" s="19"/>
      <c r="F764" s="19"/>
      <c r="G764" s="19"/>
      <c r="H764" s="20"/>
      <c r="I764" s="20"/>
      <c r="J764" s="20"/>
      <c r="K764" s="20"/>
      <c r="L764" s="20"/>
      <c r="M764" s="19"/>
      <c r="N764" s="19"/>
      <c r="P764" s="21"/>
      <c r="Q764" s="21"/>
      <c r="R764" s="21"/>
    </row>
    <row r="765" spans="1:18" hidden="1">
      <c r="A765" s="19"/>
      <c r="B765" s="19"/>
      <c r="C765" s="20"/>
      <c r="D765" s="19"/>
      <c r="E765" s="19"/>
      <c r="F765" s="19"/>
      <c r="G765" s="19"/>
      <c r="H765" s="20"/>
      <c r="I765" s="20"/>
      <c r="J765" s="20"/>
      <c r="K765" s="20"/>
      <c r="L765" s="20"/>
      <c r="M765" s="19"/>
      <c r="N765" s="19"/>
      <c r="P765" s="21"/>
      <c r="Q765" s="21"/>
      <c r="R765" s="21"/>
    </row>
    <row r="766" spans="1:18" hidden="1">
      <c r="A766" s="19"/>
      <c r="B766" s="19"/>
      <c r="C766" s="20"/>
      <c r="D766" s="19"/>
      <c r="E766" s="19"/>
      <c r="F766" s="19"/>
      <c r="G766" s="19"/>
      <c r="H766" s="20"/>
      <c r="I766" s="20"/>
      <c r="J766" s="20"/>
      <c r="K766" s="20"/>
      <c r="L766" s="20"/>
      <c r="M766" s="19"/>
      <c r="N766" s="19"/>
      <c r="P766" s="21"/>
      <c r="Q766" s="21"/>
      <c r="R766" s="21"/>
    </row>
    <row r="767" spans="1:18" hidden="1">
      <c r="A767" s="19"/>
      <c r="B767" s="19"/>
      <c r="C767" s="20"/>
      <c r="D767" s="19"/>
      <c r="E767" s="19"/>
      <c r="F767" s="19"/>
      <c r="G767" s="19"/>
      <c r="H767" s="20"/>
      <c r="I767" s="20"/>
      <c r="J767" s="20"/>
      <c r="K767" s="20"/>
      <c r="L767" s="20"/>
      <c r="M767" s="19"/>
      <c r="N767" s="19"/>
      <c r="P767" s="21"/>
      <c r="Q767" s="21"/>
      <c r="R767" s="21"/>
    </row>
    <row r="768" spans="1:18" hidden="1">
      <c r="A768" s="19"/>
      <c r="B768" s="19"/>
      <c r="C768" s="20"/>
      <c r="D768" s="19"/>
      <c r="E768" s="19"/>
      <c r="F768" s="19"/>
      <c r="G768" s="19"/>
      <c r="H768" s="20"/>
      <c r="I768" s="20"/>
      <c r="J768" s="20"/>
      <c r="K768" s="20"/>
      <c r="L768" s="20"/>
      <c r="M768" s="19"/>
      <c r="N768" s="19"/>
      <c r="P768" s="21"/>
      <c r="Q768" s="21"/>
      <c r="R768" s="21"/>
    </row>
    <row r="769" spans="1:18" hidden="1">
      <c r="A769" s="19"/>
      <c r="B769" s="19"/>
      <c r="C769" s="20"/>
      <c r="D769" s="19"/>
      <c r="E769" s="19"/>
      <c r="F769" s="19"/>
      <c r="G769" s="19"/>
      <c r="H769" s="20"/>
      <c r="I769" s="20"/>
      <c r="J769" s="20"/>
      <c r="K769" s="20"/>
      <c r="L769" s="20"/>
      <c r="M769" s="19"/>
      <c r="N769" s="19"/>
      <c r="P769" s="21"/>
      <c r="Q769" s="21"/>
      <c r="R769" s="21"/>
    </row>
    <row r="770" spans="1:18" hidden="1">
      <c r="A770" s="19"/>
      <c r="B770" s="19"/>
      <c r="C770" s="20"/>
      <c r="D770" s="19"/>
      <c r="E770" s="19"/>
      <c r="F770" s="19"/>
      <c r="G770" s="19"/>
      <c r="H770" s="20"/>
      <c r="I770" s="20"/>
      <c r="J770" s="20"/>
      <c r="K770" s="20"/>
      <c r="L770" s="20"/>
      <c r="M770" s="19"/>
      <c r="N770" s="19"/>
      <c r="P770" s="21"/>
      <c r="Q770" s="21"/>
      <c r="R770" s="21"/>
    </row>
    <row r="771" spans="1:18" hidden="1">
      <c r="A771" s="19"/>
      <c r="B771" s="19"/>
      <c r="C771" s="20"/>
      <c r="D771" s="19"/>
      <c r="E771" s="19"/>
      <c r="F771" s="19"/>
      <c r="G771" s="19"/>
      <c r="H771" s="20"/>
      <c r="I771" s="20"/>
      <c r="J771" s="20"/>
      <c r="K771" s="20"/>
      <c r="L771" s="20"/>
      <c r="M771" s="19"/>
      <c r="N771" s="19"/>
      <c r="P771" s="21"/>
      <c r="Q771" s="21"/>
      <c r="R771" s="21"/>
    </row>
    <row r="772" spans="1:18" hidden="1">
      <c r="A772" s="19"/>
      <c r="B772" s="19"/>
      <c r="C772" s="20"/>
      <c r="D772" s="19"/>
      <c r="E772" s="19"/>
      <c r="F772" s="19"/>
      <c r="G772" s="19"/>
      <c r="H772" s="20"/>
      <c r="I772" s="20"/>
      <c r="J772" s="20"/>
      <c r="K772" s="20"/>
      <c r="L772" s="20"/>
      <c r="M772" s="19"/>
      <c r="N772" s="19"/>
      <c r="P772" s="21"/>
      <c r="Q772" s="21"/>
      <c r="R772" s="21"/>
    </row>
    <row r="773" spans="1:18" hidden="1">
      <c r="A773" s="19"/>
      <c r="B773" s="19"/>
      <c r="C773" s="20"/>
      <c r="D773" s="19"/>
      <c r="E773" s="19"/>
      <c r="F773" s="19"/>
      <c r="G773" s="19"/>
      <c r="H773" s="20"/>
      <c r="I773" s="20"/>
      <c r="J773" s="20"/>
      <c r="K773" s="20"/>
      <c r="L773" s="20"/>
      <c r="M773" s="19"/>
      <c r="N773" s="19"/>
      <c r="P773" s="21"/>
      <c r="Q773" s="21"/>
      <c r="R773" s="21"/>
    </row>
    <row r="774" spans="1:18" hidden="1">
      <c r="A774" s="19"/>
      <c r="B774" s="19"/>
      <c r="C774" s="20"/>
      <c r="D774" s="19"/>
      <c r="E774" s="19"/>
      <c r="F774" s="19"/>
      <c r="G774" s="19"/>
      <c r="H774" s="20"/>
      <c r="I774" s="20"/>
      <c r="J774" s="20"/>
      <c r="K774" s="20"/>
      <c r="L774" s="20"/>
      <c r="M774" s="19"/>
      <c r="N774" s="19"/>
      <c r="P774" s="21"/>
      <c r="Q774" s="21"/>
      <c r="R774" s="21"/>
    </row>
    <row r="775" spans="1:18" hidden="1">
      <c r="A775" s="19"/>
      <c r="B775" s="19"/>
      <c r="C775" s="20"/>
      <c r="D775" s="19"/>
      <c r="E775" s="19"/>
      <c r="F775" s="19"/>
      <c r="G775" s="19"/>
      <c r="H775" s="20"/>
      <c r="I775" s="20"/>
      <c r="J775" s="20"/>
      <c r="K775" s="20"/>
      <c r="L775" s="20"/>
      <c r="M775" s="19"/>
      <c r="N775" s="19"/>
      <c r="P775" s="21"/>
      <c r="Q775" s="21"/>
      <c r="R775" s="21"/>
    </row>
    <row r="776" spans="1:18" hidden="1">
      <c r="A776" s="19"/>
      <c r="B776" s="19"/>
      <c r="C776" s="20"/>
      <c r="D776" s="19"/>
      <c r="E776" s="19"/>
      <c r="F776" s="19"/>
      <c r="G776" s="19"/>
      <c r="H776" s="20"/>
      <c r="I776" s="20"/>
      <c r="J776" s="20"/>
      <c r="K776" s="20"/>
      <c r="L776" s="20"/>
      <c r="M776" s="19"/>
      <c r="N776" s="19"/>
      <c r="P776" s="21"/>
      <c r="Q776" s="21"/>
      <c r="R776" s="21"/>
    </row>
    <row r="777" spans="1:18" hidden="1">
      <c r="A777" s="19"/>
      <c r="B777" s="19"/>
      <c r="C777" s="20"/>
      <c r="D777" s="19"/>
      <c r="E777" s="19"/>
      <c r="F777" s="19"/>
      <c r="G777" s="19"/>
      <c r="H777" s="20"/>
      <c r="I777" s="20"/>
      <c r="J777" s="20"/>
      <c r="K777" s="29"/>
      <c r="L777" s="20"/>
      <c r="M777" s="19"/>
      <c r="N777" s="19"/>
      <c r="P777" s="21"/>
      <c r="Q777" s="21"/>
      <c r="R777" s="21"/>
    </row>
    <row r="778" spans="1:18" hidden="1">
      <c r="A778" s="19"/>
      <c r="B778" s="19"/>
      <c r="C778" s="20"/>
      <c r="D778" s="19"/>
      <c r="E778" s="19"/>
      <c r="F778" s="19"/>
      <c r="G778" s="19"/>
      <c r="H778" s="20"/>
      <c r="I778" s="20"/>
      <c r="J778" s="20"/>
      <c r="K778" s="20"/>
      <c r="L778" s="20"/>
      <c r="M778" s="19"/>
      <c r="N778" s="19"/>
      <c r="P778" s="21"/>
      <c r="Q778" s="21"/>
      <c r="R778" s="21"/>
    </row>
    <row r="779" spans="1:18" hidden="1">
      <c r="A779" s="19"/>
      <c r="B779" s="19"/>
      <c r="C779" s="20"/>
      <c r="D779" s="19"/>
      <c r="E779" s="19"/>
      <c r="F779" s="19"/>
      <c r="G779" s="19"/>
      <c r="H779" s="20"/>
      <c r="I779" s="20"/>
      <c r="J779" s="20"/>
      <c r="K779" s="20"/>
      <c r="L779" s="20"/>
      <c r="M779" s="19"/>
      <c r="N779" s="19"/>
      <c r="P779" s="21"/>
      <c r="Q779" s="21"/>
      <c r="R779" s="21"/>
    </row>
    <row r="780" spans="1:18" hidden="1">
      <c r="A780" s="19"/>
      <c r="B780" s="19"/>
      <c r="C780" s="20"/>
      <c r="D780" s="19"/>
      <c r="E780" s="19"/>
      <c r="F780" s="19"/>
      <c r="G780" s="19"/>
      <c r="H780" s="20"/>
      <c r="I780" s="20"/>
      <c r="J780" s="20"/>
      <c r="K780" s="20"/>
      <c r="L780" s="20"/>
      <c r="M780" s="19"/>
      <c r="N780" s="19"/>
      <c r="P780" s="21"/>
      <c r="Q780" s="21"/>
      <c r="R780" s="21"/>
    </row>
    <row r="781" spans="1:18" hidden="1">
      <c r="A781" s="19"/>
      <c r="B781" s="19"/>
      <c r="C781" s="20"/>
      <c r="D781" s="19"/>
      <c r="E781" s="19"/>
      <c r="F781" s="19"/>
      <c r="G781" s="19"/>
      <c r="H781" s="20"/>
      <c r="I781" s="20"/>
      <c r="J781" s="20"/>
      <c r="K781" s="20"/>
      <c r="L781" s="20"/>
      <c r="M781" s="19"/>
      <c r="N781" s="19"/>
      <c r="P781" s="21"/>
      <c r="Q781" s="21"/>
      <c r="R781" s="21"/>
    </row>
    <row r="782" spans="1:18" hidden="1">
      <c r="A782" s="19"/>
      <c r="B782" s="19"/>
      <c r="C782" s="20"/>
      <c r="D782" s="19"/>
      <c r="E782" s="19"/>
      <c r="F782" s="19"/>
      <c r="G782" s="19"/>
      <c r="H782" s="20"/>
      <c r="I782" s="20"/>
      <c r="J782" s="20"/>
      <c r="K782" s="20"/>
      <c r="L782" s="20"/>
      <c r="M782" s="19"/>
      <c r="N782" s="19"/>
      <c r="P782" s="21"/>
      <c r="Q782" s="21"/>
      <c r="R782" s="21"/>
    </row>
    <row r="783" spans="1:18" hidden="1">
      <c r="A783" s="19"/>
      <c r="B783" s="19"/>
      <c r="C783" s="20"/>
      <c r="D783" s="19"/>
      <c r="E783" s="19"/>
      <c r="F783" s="19"/>
      <c r="G783" s="19"/>
      <c r="H783" s="20"/>
      <c r="I783" s="20"/>
      <c r="J783" s="20"/>
      <c r="K783" s="20"/>
      <c r="L783" s="20"/>
      <c r="M783" s="19"/>
      <c r="N783" s="19"/>
      <c r="P783" s="21"/>
      <c r="Q783" s="21"/>
      <c r="R783" s="21"/>
    </row>
    <row r="784" spans="1:18" hidden="1">
      <c r="A784" s="19"/>
      <c r="B784" s="19"/>
      <c r="C784" s="20"/>
      <c r="D784" s="19"/>
      <c r="E784" s="19"/>
      <c r="F784" s="19"/>
      <c r="G784" s="19"/>
      <c r="H784" s="20"/>
      <c r="I784" s="20"/>
      <c r="J784" s="20"/>
      <c r="K784" s="20"/>
      <c r="L784" s="20"/>
      <c r="M784" s="19"/>
      <c r="N784" s="19"/>
      <c r="P784" s="21"/>
      <c r="Q784" s="21"/>
      <c r="R784" s="21"/>
    </row>
    <row r="785" spans="1:18" hidden="1">
      <c r="A785" s="19"/>
      <c r="B785" s="19"/>
      <c r="C785" s="20"/>
      <c r="D785" s="19"/>
      <c r="E785" s="19"/>
      <c r="F785" s="19"/>
      <c r="G785" s="19"/>
      <c r="H785" s="20"/>
      <c r="I785" s="20"/>
      <c r="J785" s="20"/>
      <c r="K785" s="20"/>
      <c r="L785" s="20"/>
      <c r="M785" s="19"/>
      <c r="N785" s="19"/>
      <c r="P785" s="21"/>
      <c r="Q785" s="21"/>
      <c r="R785" s="21"/>
    </row>
    <row r="786" spans="1:18" hidden="1">
      <c r="A786" s="19"/>
      <c r="B786" s="19"/>
      <c r="C786" s="20"/>
      <c r="D786" s="19"/>
      <c r="E786" s="19"/>
      <c r="F786" s="19"/>
      <c r="G786" s="19"/>
      <c r="H786" s="20"/>
      <c r="I786" s="20"/>
      <c r="J786" s="20"/>
      <c r="K786" s="20"/>
      <c r="L786" s="20"/>
      <c r="M786" s="19"/>
      <c r="N786" s="19"/>
      <c r="P786" s="21"/>
      <c r="Q786" s="21"/>
      <c r="R786" s="21"/>
    </row>
    <row r="787" spans="1:18" hidden="1">
      <c r="A787" s="19"/>
      <c r="B787" s="19"/>
      <c r="C787" s="20"/>
      <c r="D787" s="19"/>
      <c r="E787" s="19"/>
      <c r="F787" s="19"/>
      <c r="G787" s="19"/>
      <c r="H787" s="20"/>
      <c r="I787" s="20"/>
      <c r="J787" s="20"/>
      <c r="K787" s="20"/>
      <c r="L787" s="20"/>
      <c r="M787" s="19"/>
      <c r="N787" s="19"/>
      <c r="P787" s="21"/>
      <c r="Q787" s="21"/>
      <c r="R787" s="21"/>
    </row>
    <row r="788" spans="1:18" hidden="1">
      <c r="A788" s="19"/>
      <c r="B788" s="19"/>
      <c r="C788" s="20"/>
      <c r="D788" s="19"/>
      <c r="E788" s="19"/>
      <c r="F788" s="19"/>
      <c r="G788" s="19"/>
      <c r="H788" s="20"/>
      <c r="I788" s="20"/>
      <c r="J788" s="20"/>
      <c r="K788" s="20"/>
      <c r="L788" s="20"/>
      <c r="M788" s="19"/>
      <c r="N788" s="19"/>
      <c r="P788" s="21"/>
      <c r="Q788" s="21"/>
      <c r="R788" s="21"/>
    </row>
    <row r="789" spans="1:18" hidden="1">
      <c r="A789" s="19"/>
      <c r="B789" s="19"/>
      <c r="C789" s="20"/>
      <c r="D789" s="19"/>
      <c r="E789" s="19"/>
      <c r="F789" s="19"/>
      <c r="G789" s="19"/>
      <c r="H789" s="20"/>
      <c r="I789" s="20"/>
      <c r="J789" s="20"/>
      <c r="K789" s="20"/>
      <c r="L789" s="20"/>
      <c r="M789" s="19"/>
      <c r="N789" s="19"/>
      <c r="P789" s="21"/>
      <c r="Q789" s="21"/>
      <c r="R789" s="21"/>
    </row>
    <row r="790" spans="1:18" hidden="1">
      <c r="A790" s="19"/>
      <c r="B790" s="19"/>
      <c r="C790" s="20"/>
      <c r="D790" s="19"/>
      <c r="E790" s="19"/>
      <c r="F790" s="19"/>
      <c r="G790" s="19"/>
      <c r="H790" s="20"/>
      <c r="I790" s="20"/>
      <c r="J790" s="20"/>
      <c r="K790" s="20"/>
      <c r="L790" s="20"/>
      <c r="M790" s="19"/>
      <c r="N790" s="19"/>
      <c r="P790" s="21"/>
      <c r="Q790" s="21"/>
      <c r="R790" s="21"/>
    </row>
    <row r="791" spans="1:18" hidden="1">
      <c r="A791" s="19"/>
      <c r="B791" s="19"/>
      <c r="C791" s="20"/>
      <c r="D791" s="19"/>
      <c r="E791" s="19"/>
      <c r="F791" s="19"/>
      <c r="G791" s="19"/>
      <c r="H791" s="20"/>
      <c r="I791" s="20"/>
      <c r="J791" s="20"/>
      <c r="K791" s="20"/>
      <c r="L791" s="20"/>
      <c r="M791" s="19"/>
      <c r="N791" s="19"/>
      <c r="P791" s="21"/>
      <c r="Q791" s="21"/>
      <c r="R791" s="21"/>
    </row>
    <row r="792" spans="1:18" hidden="1">
      <c r="A792" s="19"/>
      <c r="B792" s="19"/>
      <c r="C792" s="20"/>
      <c r="D792" s="19"/>
      <c r="E792" s="19"/>
      <c r="F792" s="19"/>
      <c r="G792" s="19"/>
      <c r="H792" s="20"/>
      <c r="I792" s="20"/>
      <c r="J792" s="20"/>
      <c r="K792" s="20"/>
      <c r="L792" s="20"/>
      <c r="M792" s="19"/>
      <c r="N792" s="19"/>
      <c r="P792" s="21"/>
      <c r="Q792" s="21"/>
      <c r="R792" s="21"/>
    </row>
    <row r="793" spans="1:18" hidden="1">
      <c r="A793" s="19"/>
      <c r="B793" s="19"/>
      <c r="C793" s="20"/>
      <c r="D793" s="19"/>
      <c r="E793" s="19"/>
      <c r="F793" s="19"/>
      <c r="G793" s="19"/>
      <c r="H793" s="20"/>
      <c r="I793" s="20"/>
      <c r="J793" s="20"/>
      <c r="K793" s="20"/>
      <c r="L793" s="20"/>
      <c r="M793" s="19"/>
      <c r="N793" s="19"/>
      <c r="P793" s="21"/>
      <c r="Q793" s="21"/>
      <c r="R793" s="21"/>
    </row>
    <row r="794" spans="1:18" hidden="1">
      <c r="A794" s="19"/>
      <c r="B794" s="19"/>
      <c r="C794" s="20"/>
      <c r="D794" s="19"/>
      <c r="E794" s="19"/>
      <c r="F794" s="19"/>
      <c r="G794" s="19"/>
      <c r="H794" s="20"/>
      <c r="I794" s="20"/>
      <c r="J794" s="20"/>
      <c r="K794" s="20"/>
      <c r="L794" s="20"/>
      <c r="M794" s="19"/>
      <c r="N794" s="19"/>
      <c r="P794" s="21"/>
      <c r="Q794" s="21"/>
      <c r="R794" s="21"/>
    </row>
    <row r="795" spans="1:18" hidden="1">
      <c r="A795" s="19"/>
      <c r="B795" s="19"/>
      <c r="C795" s="20"/>
      <c r="D795" s="19"/>
      <c r="E795" s="19"/>
      <c r="F795" s="19"/>
      <c r="G795" s="19"/>
      <c r="H795" s="20"/>
      <c r="I795" s="20"/>
      <c r="J795" s="20"/>
      <c r="K795" s="20"/>
      <c r="L795" s="20"/>
      <c r="M795" s="19"/>
      <c r="N795" s="19"/>
      <c r="P795" s="21"/>
      <c r="Q795" s="21"/>
      <c r="R795" s="21"/>
    </row>
    <row r="796" spans="1:18" hidden="1">
      <c r="A796" s="19"/>
      <c r="B796" s="19"/>
      <c r="C796" s="20"/>
      <c r="D796" s="19"/>
      <c r="E796" s="19"/>
      <c r="F796" s="19"/>
      <c r="G796" s="19"/>
      <c r="H796" s="20"/>
      <c r="I796" s="20"/>
      <c r="J796" s="20"/>
      <c r="K796" s="20"/>
      <c r="L796" s="20"/>
      <c r="M796" s="19"/>
      <c r="N796" s="19"/>
      <c r="P796" s="21"/>
      <c r="Q796" s="21"/>
      <c r="R796" s="21"/>
    </row>
    <row r="797" spans="1:18" hidden="1">
      <c r="A797" s="19"/>
      <c r="B797" s="19"/>
      <c r="C797" s="20"/>
      <c r="D797" s="19"/>
      <c r="E797" s="19"/>
      <c r="F797" s="19"/>
      <c r="G797" s="19"/>
      <c r="H797" s="20"/>
      <c r="I797" s="20"/>
      <c r="J797" s="20"/>
      <c r="K797" s="20"/>
      <c r="L797" s="20"/>
      <c r="M797" s="19"/>
      <c r="N797" s="19"/>
      <c r="P797" s="21"/>
      <c r="Q797" s="21"/>
      <c r="R797" s="21"/>
    </row>
    <row r="798" spans="1:18" hidden="1">
      <c r="A798" s="19"/>
      <c r="B798" s="19"/>
      <c r="C798" s="20"/>
      <c r="D798" s="19"/>
      <c r="E798" s="19"/>
      <c r="F798" s="19"/>
      <c r="G798" s="19"/>
      <c r="H798" s="20"/>
      <c r="I798" s="20"/>
      <c r="J798" s="20"/>
      <c r="K798" s="20"/>
      <c r="L798" s="20"/>
      <c r="M798" s="19"/>
      <c r="N798" s="19"/>
      <c r="P798" s="21"/>
      <c r="Q798" s="21"/>
      <c r="R798" s="21"/>
    </row>
    <row r="799" spans="1:18" hidden="1">
      <c r="A799" s="19"/>
      <c r="B799" s="19"/>
      <c r="C799" s="20"/>
      <c r="D799" s="19"/>
      <c r="E799" s="19"/>
      <c r="F799" s="19"/>
      <c r="G799" s="19"/>
      <c r="H799" s="20"/>
      <c r="I799" s="20"/>
      <c r="J799" s="20"/>
      <c r="K799" s="20"/>
      <c r="L799" s="20"/>
      <c r="M799" s="19"/>
      <c r="N799" s="19"/>
      <c r="P799" s="21"/>
      <c r="Q799" s="21"/>
      <c r="R799" s="21"/>
    </row>
    <row r="800" spans="1:18" hidden="1">
      <c r="A800" s="19"/>
      <c r="B800" s="19"/>
      <c r="C800" s="20"/>
      <c r="D800" s="19"/>
      <c r="E800" s="19"/>
      <c r="F800" s="19"/>
      <c r="G800" s="19"/>
      <c r="H800" s="20"/>
      <c r="I800" s="20"/>
      <c r="J800" s="20"/>
      <c r="K800" s="20"/>
      <c r="L800" s="20"/>
      <c r="M800" s="19"/>
      <c r="N800" s="19"/>
      <c r="P800" s="21"/>
      <c r="Q800" s="21"/>
      <c r="R800" s="21"/>
    </row>
    <row r="801" spans="1:18" hidden="1">
      <c r="A801" s="19"/>
      <c r="B801" s="19"/>
      <c r="C801" s="20"/>
      <c r="D801" s="19"/>
      <c r="E801" s="19"/>
      <c r="F801" s="19"/>
      <c r="G801" s="19"/>
      <c r="H801" s="20"/>
      <c r="I801" s="20"/>
      <c r="J801" s="20"/>
      <c r="K801" s="20"/>
      <c r="L801" s="20"/>
      <c r="M801" s="19"/>
      <c r="N801" s="19"/>
      <c r="P801" s="21"/>
      <c r="Q801" s="21"/>
      <c r="R801" s="21"/>
    </row>
    <row r="802" spans="1:18" hidden="1">
      <c r="A802" s="19"/>
      <c r="B802" s="19"/>
      <c r="C802" s="20"/>
      <c r="D802" s="19"/>
      <c r="E802" s="19"/>
      <c r="F802" s="19"/>
      <c r="G802" s="19"/>
      <c r="H802" s="20"/>
      <c r="I802" s="20"/>
      <c r="J802" s="20"/>
      <c r="K802" s="20"/>
      <c r="L802" s="20"/>
      <c r="M802" s="19"/>
      <c r="N802" s="19"/>
      <c r="P802" s="21"/>
      <c r="Q802" s="21"/>
      <c r="R802" s="21"/>
    </row>
    <row r="803" spans="1:18" hidden="1">
      <c r="A803" s="19"/>
      <c r="B803" s="19"/>
      <c r="C803" s="20"/>
      <c r="D803" s="19"/>
      <c r="E803" s="19"/>
      <c r="F803" s="19"/>
      <c r="G803" s="19"/>
      <c r="H803" s="20"/>
      <c r="I803" s="20"/>
      <c r="J803" s="20"/>
      <c r="K803" s="20"/>
      <c r="L803" s="20"/>
      <c r="M803" s="19"/>
      <c r="N803" s="19"/>
      <c r="P803" s="21"/>
      <c r="Q803" s="21"/>
      <c r="R803" s="21"/>
    </row>
    <row r="804" spans="1:18" hidden="1">
      <c r="A804" s="19"/>
      <c r="B804" s="19"/>
      <c r="C804" s="20"/>
      <c r="D804" s="19"/>
      <c r="E804" s="19"/>
      <c r="F804" s="19"/>
      <c r="G804" s="19"/>
      <c r="H804" s="20"/>
      <c r="I804" s="20"/>
      <c r="J804" s="20"/>
      <c r="K804" s="20"/>
      <c r="L804" s="20"/>
      <c r="M804" s="19"/>
      <c r="N804" s="19"/>
      <c r="P804" s="21"/>
      <c r="Q804" s="21"/>
      <c r="R804" s="21"/>
    </row>
    <row r="805" spans="1:18" hidden="1">
      <c r="A805" s="19"/>
      <c r="B805" s="19"/>
      <c r="C805" s="20"/>
      <c r="D805" s="19"/>
      <c r="E805" s="19"/>
      <c r="F805" s="19"/>
      <c r="G805" s="19"/>
      <c r="H805" s="20"/>
      <c r="I805" s="20"/>
      <c r="J805" s="20"/>
      <c r="K805" s="20"/>
      <c r="L805" s="20"/>
      <c r="M805" s="19"/>
      <c r="N805" s="19"/>
      <c r="P805" s="21"/>
      <c r="Q805" s="21"/>
      <c r="R805" s="21"/>
    </row>
    <row r="806" spans="1:18" hidden="1">
      <c r="A806" s="19"/>
      <c r="B806" s="19"/>
      <c r="C806" s="20"/>
      <c r="D806" s="19"/>
      <c r="E806" s="19"/>
      <c r="F806" s="19"/>
      <c r="G806" s="31"/>
      <c r="H806" s="20"/>
      <c r="I806" s="20"/>
      <c r="J806" s="20"/>
      <c r="K806" s="20"/>
      <c r="L806" s="20"/>
      <c r="M806" s="19"/>
      <c r="N806" s="19"/>
      <c r="O806" s="32"/>
      <c r="P806" s="21"/>
      <c r="Q806" s="21"/>
      <c r="R806" s="21"/>
    </row>
    <row r="807" spans="1:18" hidden="1">
      <c r="A807" s="19"/>
      <c r="B807" s="19"/>
      <c r="C807" s="20"/>
      <c r="D807" s="19"/>
      <c r="E807" s="19"/>
      <c r="F807" s="19"/>
      <c r="G807" s="19"/>
      <c r="H807" s="20"/>
      <c r="I807" s="20"/>
      <c r="J807" s="20"/>
      <c r="K807" s="20"/>
      <c r="L807" s="20"/>
      <c r="M807" s="19"/>
      <c r="N807" s="19"/>
      <c r="P807" s="21"/>
      <c r="Q807" s="21"/>
      <c r="R807" s="21"/>
    </row>
    <row r="808" spans="1:18" hidden="1">
      <c r="A808" s="19"/>
      <c r="B808" s="19"/>
      <c r="C808" s="20"/>
      <c r="D808" s="19"/>
      <c r="E808" s="19"/>
      <c r="F808" s="19"/>
      <c r="G808" s="19"/>
      <c r="H808" s="20"/>
      <c r="I808" s="20"/>
      <c r="J808" s="20"/>
      <c r="K808" s="20"/>
      <c r="L808" s="20"/>
      <c r="M808" s="19"/>
      <c r="N808" s="19"/>
      <c r="P808" s="21"/>
      <c r="Q808" s="21"/>
      <c r="R808" s="21"/>
    </row>
    <row r="809" spans="1:18" hidden="1">
      <c r="A809" s="19"/>
      <c r="B809" s="19"/>
      <c r="C809" s="20"/>
      <c r="D809" s="19"/>
      <c r="E809" s="19"/>
      <c r="F809" s="19"/>
      <c r="G809" s="19"/>
      <c r="H809" s="20"/>
      <c r="I809" s="20"/>
      <c r="J809" s="20"/>
      <c r="K809" s="20"/>
      <c r="L809" s="20"/>
      <c r="M809" s="19"/>
      <c r="N809" s="19"/>
      <c r="P809" s="21"/>
      <c r="Q809" s="21"/>
      <c r="R809" s="21"/>
    </row>
    <row r="810" spans="1:18" hidden="1">
      <c r="A810" s="19"/>
      <c r="B810" s="19"/>
      <c r="C810" s="20"/>
      <c r="D810" s="19"/>
      <c r="E810" s="19"/>
      <c r="F810" s="19"/>
      <c r="G810" s="19"/>
      <c r="H810" s="20"/>
      <c r="I810" s="20"/>
      <c r="J810" s="20"/>
      <c r="K810" s="20"/>
      <c r="L810" s="20"/>
      <c r="M810" s="19"/>
      <c r="N810" s="19"/>
      <c r="P810" s="21"/>
      <c r="Q810" s="21"/>
      <c r="R810" s="21"/>
    </row>
    <row r="811" spans="1:18" hidden="1">
      <c r="A811" s="19"/>
      <c r="B811" s="19"/>
      <c r="C811" s="20"/>
      <c r="D811" s="19"/>
      <c r="E811" s="19"/>
      <c r="F811" s="19"/>
      <c r="G811" s="19"/>
      <c r="H811" s="20"/>
      <c r="I811" s="20"/>
      <c r="J811" s="20"/>
      <c r="K811" s="20"/>
      <c r="L811" s="20"/>
      <c r="M811" s="19"/>
      <c r="N811" s="19"/>
      <c r="P811" s="21"/>
      <c r="Q811" s="21"/>
      <c r="R811" s="21"/>
    </row>
    <row r="812" spans="1:18" hidden="1">
      <c r="A812" s="19"/>
      <c r="B812" s="19"/>
      <c r="C812" s="20"/>
      <c r="D812" s="19"/>
      <c r="E812" s="19"/>
      <c r="F812" s="19"/>
      <c r="G812" s="19"/>
      <c r="H812" s="20"/>
      <c r="I812" s="20"/>
      <c r="J812" s="20"/>
      <c r="K812" s="20"/>
      <c r="L812" s="20"/>
      <c r="M812" s="19"/>
      <c r="N812" s="19"/>
      <c r="P812" s="21"/>
      <c r="Q812" s="21"/>
      <c r="R812" s="21"/>
    </row>
    <row r="813" spans="1:18" hidden="1">
      <c r="A813" s="19"/>
      <c r="B813" s="19"/>
      <c r="C813" s="20"/>
      <c r="D813" s="19"/>
      <c r="E813" s="19"/>
      <c r="F813" s="19"/>
      <c r="G813" s="19"/>
      <c r="H813" s="20"/>
      <c r="I813" s="20"/>
      <c r="J813" s="20"/>
      <c r="K813" s="20"/>
      <c r="L813" s="20"/>
      <c r="M813" s="19"/>
      <c r="N813" s="19"/>
      <c r="P813" s="21"/>
      <c r="Q813" s="21"/>
      <c r="R813" s="21"/>
    </row>
    <row r="814" spans="1:18" hidden="1">
      <c r="A814" s="19"/>
      <c r="B814" s="19"/>
      <c r="C814" s="20"/>
      <c r="D814" s="19"/>
      <c r="E814" s="19"/>
      <c r="F814" s="19"/>
      <c r="G814" s="19"/>
      <c r="H814" s="20"/>
      <c r="I814" s="20"/>
      <c r="J814" s="20"/>
      <c r="K814" s="20"/>
      <c r="L814" s="20"/>
      <c r="M814" s="19"/>
      <c r="N814" s="19"/>
      <c r="P814" s="21"/>
      <c r="Q814" s="21"/>
      <c r="R814" s="21"/>
    </row>
    <row r="815" spans="1:18" hidden="1">
      <c r="A815" s="19"/>
      <c r="B815" s="19"/>
      <c r="C815" s="20"/>
      <c r="D815" s="19"/>
      <c r="E815" s="19"/>
      <c r="F815" s="19"/>
      <c r="G815" s="19"/>
      <c r="H815" s="20"/>
      <c r="I815" s="20"/>
      <c r="J815" s="20"/>
      <c r="K815" s="20"/>
      <c r="L815" s="20"/>
      <c r="M815" s="19"/>
      <c r="N815" s="19"/>
      <c r="P815" s="21"/>
      <c r="Q815" s="21"/>
      <c r="R815" s="21"/>
    </row>
    <row r="816" spans="1:18" hidden="1">
      <c r="A816" s="19"/>
      <c r="B816" s="19"/>
      <c r="C816" s="20"/>
      <c r="D816" s="19"/>
      <c r="E816" s="19"/>
      <c r="F816" s="19"/>
      <c r="G816" s="19"/>
      <c r="H816" s="20"/>
      <c r="I816" s="20"/>
      <c r="J816" s="20"/>
      <c r="K816" s="20"/>
      <c r="L816" s="20"/>
      <c r="M816" s="19"/>
      <c r="N816" s="19"/>
      <c r="P816" s="21"/>
      <c r="Q816" s="21"/>
      <c r="R816" s="21"/>
    </row>
    <row r="817" spans="1:18" hidden="1">
      <c r="A817" s="19"/>
      <c r="B817" s="19"/>
      <c r="C817" s="20"/>
      <c r="D817" s="19"/>
      <c r="E817" s="19"/>
      <c r="F817" s="19"/>
      <c r="G817" s="19"/>
      <c r="H817" s="20"/>
      <c r="I817" s="20"/>
      <c r="J817" s="20"/>
      <c r="K817" s="20"/>
      <c r="L817" s="20"/>
      <c r="M817" s="19"/>
      <c r="N817" s="19"/>
      <c r="P817" s="21"/>
      <c r="Q817" s="21"/>
      <c r="R817" s="21"/>
    </row>
    <row r="818" spans="1:18" hidden="1">
      <c r="A818" s="19"/>
      <c r="B818" s="19"/>
      <c r="C818" s="20"/>
      <c r="D818" s="19"/>
      <c r="E818" s="19"/>
      <c r="F818" s="19"/>
      <c r="G818" s="19"/>
      <c r="H818" s="20"/>
      <c r="I818" s="20"/>
      <c r="J818" s="20"/>
      <c r="K818" s="20"/>
      <c r="L818" s="20"/>
      <c r="M818" s="19"/>
      <c r="N818" s="19"/>
      <c r="P818" s="21"/>
      <c r="Q818" s="21"/>
      <c r="R818" s="21"/>
    </row>
    <row r="819" spans="1:18" hidden="1">
      <c r="A819" s="19"/>
      <c r="B819" s="19"/>
      <c r="C819" s="20"/>
      <c r="D819" s="19"/>
      <c r="E819" s="19"/>
      <c r="F819" s="19"/>
      <c r="G819" s="19"/>
      <c r="H819" s="20"/>
      <c r="I819" s="20"/>
      <c r="J819" s="20"/>
      <c r="K819" s="20"/>
      <c r="L819" s="20"/>
      <c r="M819" s="19"/>
      <c r="N819" s="19"/>
      <c r="P819" s="21"/>
      <c r="Q819" s="21"/>
      <c r="R819" s="21"/>
    </row>
    <row r="820" spans="1:18" hidden="1">
      <c r="A820" s="19"/>
      <c r="B820" s="19"/>
      <c r="C820" s="20"/>
      <c r="D820" s="19"/>
      <c r="E820" s="19"/>
      <c r="F820" s="19"/>
      <c r="G820" s="19"/>
      <c r="H820" s="20"/>
      <c r="I820" s="20"/>
      <c r="J820" s="20"/>
      <c r="K820" s="20"/>
      <c r="L820" s="20"/>
      <c r="M820" s="19"/>
      <c r="N820" s="19"/>
      <c r="P820" s="21"/>
      <c r="Q820" s="21"/>
      <c r="R820" s="21"/>
    </row>
    <row r="821" spans="1:18" hidden="1">
      <c r="A821" s="19"/>
      <c r="B821" s="19"/>
      <c r="C821" s="20"/>
      <c r="D821" s="19"/>
      <c r="E821" s="19"/>
      <c r="F821" s="19"/>
      <c r="G821" s="19"/>
      <c r="H821" s="20"/>
      <c r="I821" s="20"/>
      <c r="J821" s="20"/>
      <c r="K821" s="20"/>
      <c r="L821" s="20"/>
      <c r="M821" s="19"/>
      <c r="N821" s="19"/>
      <c r="P821" s="21"/>
      <c r="Q821" s="21"/>
      <c r="R821" s="21"/>
    </row>
  </sheetData>
  <autoFilter ref="A9:R821">
    <filterColumn colId="16">
      <filters>
        <filter val="#N/A"/>
      </filters>
    </filterColumn>
  </autoFilter>
  <mergeCells count="9">
    <mergeCell ref="B7:D7"/>
    <mergeCell ref="E7:K7"/>
    <mergeCell ref="L7:N7"/>
    <mergeCell ref="A1:O1"/>
    <mergeCell ref="A2:O2"/>
    <mergeCell ref="A3:O3"/>
    <mergeCell ref="A4:O4"/>
    <mergeCell ref="A5:O5"/>
    <mergeCell ref="A6:O6"/>
  </mergeCells>
  <pageMargins left="0" right="0" top="0" bottom="0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outlinePr summaryBelow="0"/>
  </sheetPr>
  <dimension ref="A1:V693"/>
  <sheetViews>
    <sheetView workbookViewId="0">
      <pane ySplit="9" topLeftCell="A92" activePane="bottomLeft" state="frozen"/>
      <selection activeCell="F1" sqref="F1"/>
      <selection pane="bottomLeft" activeCell="A92" sqref="A92"/>
    </sheetView>
  </sheetViews>
  <sheetFormatPr defaultColWidth="9" defaultRowHeight="14.4"/>
  <cols>
    <col min="1" max="1" width="10.21875" style="21" customWidth="1"/>
    <col min="2" max="2" width="10" style="21" customWidth="1"/>
    <col min="3" max="3" width="9.6640625" style="21" customWidth="1"/>
    <col min="4" max="4" width="13.33203125" style="21" customWidth="1"/>
    <col min="5" max="5" width="10.88671875" style="21" customWidth="1"/>
    <col min="6" max="6" width="20.109375" style="21" customWidth="1"/>
    <col min="7" max="7" width="14.33203125" style="21" customWidth="1"/>
    <col min="8" max="9" width="10" style="21" customWidth="1"/>
    <col min="10" max="10" width="10.88671875" style="21" customWidth="1"/>
    <col min="11" max="11" width="12.33203125" style="21" bestFit="1" customWidth="1"/>
    <col min="12" max="12" width="10" style="21" customWidth="1"/>
    <col min="13" max="13" width="9.6640625" style="21" customWidth="1"/>
    <col min="14" max="14" width="13.33203125" style="21" customWidth="1"/>
    <col min="15" max="15" width="9.33203125" style="3" customWidth="1"/>
    <col min="16" max="16" width="10" style="3" customWidth="1"/>
    <col min="17" max="17" width="11" style="3" customWidth="1"/>
    <col min="18" max="18" width="13.33203125" style="3" customWidth="1"/>
    <col min="19" max="19" width="12.77734375" style="3" customWidth="1"/>
    <col min="20" max="16384" width="9" style="3"/>
  </cols>
  <sheetData>
    <row r="1" spans="1:22" ht="21.6" customHeight="1">
      <c r="A1" s="56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33"/>
      <c r="Q1" s="33"/>
    </row>
    <row r="2" spans="1:22" ht="15" customHeight="1">
      <c r="A2" s="5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33"/>
      <c r="Q2" s="33"/>
    </row>
    <row r="3" spans="1:22" ht="15" customHeight="1">
      <c r="A3" s="55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33"/>
      <c r="Q3" s="33"/>
    </row>
    <row r="4" spans="1:22" ht="19.95" customHeight="1">
      <c r="A4" s="54" t="s">
        <v>3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33"/>
      <c r="Q4" s="33" t="s">
        <v>666</v>
      </c>
      <c r="R4" s="52" t="e">
        <f>SUM(R10:R1048576)</f>
        <v>#N/A</v>
      </c>
      <c r="S4" s="52" t="e">
        <f>SUM(S10:S1048576)</f>
        <v>#N/A</v>
      </c>
    </row>
    <row r="5" spans="1:22" ht="12" customHeight="1">
      <c r="A5" s="53" t="s">
        <v>4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33"/>
      <c r="Q5" s="33" t="s">
        <v>665</v>
      </c>
      <c r="R5" s="52" t="e">
        <f>MAX(R10:R1048576)</f>
        <v>#N/A</v>
      </c>
      <c r="S5" s="52" t="e">
        <f>MAX(S10:S1048576)</f>
        <v>#N/A</v>
      </c>
    </row>
    <row r="6" spans="1:22" ht="12" customHeight="1">
      <c r="A6" s="53" t="s">
        <v>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33"/>
      <c r="Q6" s="33" t="s">
        <v>664</v>
      </c>
      <c r="R6" s="52" t="e">
        <f>MIN(R10:R1048576)</f>
        <v>#N/A</v>
      </c>
      <c r="S6" s="52" t="e">
        <f>MIN(S10:S1048576)</f>
        <v>#N/A</v>
      </c>
    </row>
    <row r="7" spans="1:22" ht="12" customHeight="1">
      <c r="A7" s="50" t="s">
        <v>663</v>
      </c>
      <c r="B7" s="50" t="s">
        <v>662</v>
      </c>
      <c r="C7" s="49"/>
      <c r="D7" s="49"/>
      <c r="E7" s="50" t="s">
        <v>661</v>
      </c>
      <c r="F7" s="49"/>
      <c r="G7" s="49" t="s">
        <v>9</v>
      </c>
      <c r="H7" s="49" t="s">
        <v>9</v>
      </c>
      <c r="I7" s="49" t="s">
        <v>9</v>
      </c>
      <c r="J7" s="49" t="s">
        <v>9</v>
      </c>
      <c r="K7" s="49" t="s">
        <v>9</v>
      </c>
      <c r="L7" s="50" t="s">
        <v>660</v>
      </c>
      <c r="M7" s="49"/>
      <c r="N7" s="49"/>
      <c r="O7" s="27" t="s">
        <v>9</v>
      </c>
      <c r="P7" s="33"/>
      <c r="Q7" s="33"/>
    </row>
    <row r="8" spans="1:22" ht="15" customHeight="1">
      <c r="A8" s="50"/>
      <c r="B8" s="50"/>
      <c r="C8" s="49"/>
      <c r="D8" s="49"/>
      <c r="E8" s="50"/>
      <c r="F8" s="49"/>
      <c r="G8" s="49"/>
      <c r="H8" s="49"/>
      <c r="I8" s="18">
        <f>SUMIFS(I:I,F:F,"Franchisee Rate Adjustment")</f>
        <v>100000</v>
      </c>
      <c r="J8" s="49"/>
      <c r="K8" s="51">
        <f>SUBTOTAL(9,K9:K1048576)</f>
        <v>113876.34999999999</v>
      </c>
      <c r="L8" s="50"/>
      <c r="M8" s="49"/>
      <c r="N8" s="49"/>
      <c r="O8" s="27"/>
      <c r="P8" s="33"/>
      <c r="Q8" s="33"/>
    </row>
    <row r="9" spans="1:22" s="44" customFormat="1" ht="15" customHeight="1">
      <c r="A9" s="48" t="s">
        <v>6</v>
      </c>
      <c r="B9" s="46" t="s">
        <v>11</v>
      </c>
      <c r="C9" s="46" t="s">
        <v>12</v>
      </c>
      <c r="D9" s="46" t="s">
        <v>13</v>
      </c>
      <c r="E9" s="47" t="s">
        <v>14</v>
      </c>
      <c r="F9" s="47" t="s">
        <v>15</v>
      </c>
      <c r="G9" s="47" t="s">
        <v>16</v>
      </c>
      <c r="H9" s="46" t="s">
        <v>17</v>
      </c>
      <c r="I9" s="46" t="s">
        <v>11</v>
      </c>
      <c r="J9" s="46" t="s">
        <v>12</v>
      </c>
      <c r="K9" s="46" t="s">
        <v>13</v>
      </c>
      <c r="L9" s="46" t="s">
        <v>11</v>
      </c>
      <c r="M9" s="46" t="s">
        <v>12</v>
      </c>
      <c r="N9" s="46" t="s">
        <v>13</v>
      </c>
      <c r="O9" s="14" t="s">
        <v>9</v>
      </c>
      <c r="P9" s="45"/>
      <c r="Q9" s="45"/>
    </row>
    <row r="10" spans="1:22" ht="15" hidden="1" customHeight="1">
      <c r="A10" s="19" t="s">
        <v>18</v>
      </c>
      <c r="B10" s="19">
        <v>235294.446</v>
      </c>
      <c r="C10" s="20">
        <v>85.28</v>
      </c>
      <c r="D10" s="19">
        <v>20065354.969999999</v>
      </c>
      <c r="E10" s="19" t="s">
        <v>19</v>
      </c>
      <c r="F10" s="19" t="s">
        <v>20</v>
      </c>
      <c r="G10" s="19" t="s">
        <v>659</v>
      </c>
      <c r="H10" s="20">
        <v>-188.71</v>
      </c>
      <c r="I10" s="20">
        <v>-154.38200000000001</v>
      </c>
      <c r="J10" s="20">
        <v>85.28</v>
      </c>
      <c r="K10" s="20">
        <v>13165.7</v>
      </c>
      <c r="L10" s="20">
        <v>235140.06400000001</v>
      </c>
      <c r="M10" s="19">
        <v>85.28</v>
      </c>
      <c r="N10" s="19">
        <v>20052189.27</v>
      </c>
      <c r="O10" s="27" t="s">
        <v>9</v>
      </c>
      <c r="P10" s="33">
        <f>IF(F10="Franchisee Rate Adjustment","",VLOOKUP(G10,[1]FINAL!A:D,4,FALSE))</f>
        <v>154.38300000000001</v>
      </c>
      <c r="Q10" s="33">
        <f>IF(F10="Franchisee Rate Adjustment",SUMIF('[1]Fran Bank Payment'!A:A,G10,'[1]Fran Bank Payment'!G:G),VLOOKUP(G10,[1]FINAL!A:E,5,FALSE))</f>
        <v>13165.781999999999</v>
      </c>
      <c r="R10" s="3">
        <f>IF(E10="LESS",-ROUND(Q10-K10,3),ROUND(Q10-K10,3))</f>
        <v>-8.2000000000000003E-2</v>
      </c>
      <c r="S10" s="3">
        <f>IF(E10="LESS",-(P10-ABS(I10)),P10-ABS(I10))</f>
        <v>-1.0000000000047748E-3</v>
      </c>
      <c r="T10" s="3">
        <f>L10-I10</f>
        <v>235294.44600000003</v>
      </c>
    </row>
    <row r="11" spans="1:22" ht="15" hidden="1" customHeight="1">
      <c r="A11" s="19" t="s">
        <v>18</v>
      </c>
      <c r="B11" s="19">
        <v>235140.06400000001</v>
      </c>
      <c r="C11" s="20">
        <v>85.28</v>
      </c>
      <c r="D11" s="19">
        <v>20052189.27</v>
      </c>
      <c r="E11" s="19" t="s">
        <v>19</v>
      </c>
      <c r="F11" s="19" t="s">
        <v>20</v>
      </c>
      <c r="G11" s="19" t="s">
        <v>658</v>
      </c>
      <c r="H11" s="20">
        <v>-172.62</v>
      </c>
      <c r="I11" s="20">
        <v>-159.673</v>
      </c>
      <c r="J11" s="20">
        <v>85.28</v>
      </c>
      <c r="K11" s="20">
        <v>13616.91</v>
      </c>
      <c r="L11" s="20">
        <v>234980.391</v>
      </c>
      <c r="M11" s="19">
        <v>85.28</v>
      </c>
      <c r="N11" s="19">
        <v>20038572.359999999</v>
      </c>
      <c r="O11" s="27" t="s">
        <v>9</v>
      </c>
      <c r="P11" s="33">
        <f>IF(F11="Franchisee Rate Adjustment","",VLOOKUP(G11,[1]FINAL!A:D,4,FALSE))</f>
        <v>159.673</v>
      </c>
      <c r="Q11" s="33">
        <f>IF(F11="Franchisee Rate Adjustment",SUMIF('[1]Fran Bank Payment'!A:A,G11,'[1]Fran Bank Payment'!G:G),VLOOKUP(G11,[1]FINAL!A:E,5,FALSE))</f>
        <v>13616.913</v>
      </c>
      <c r="R11" s="3">
        <f>IF(E11="LESS",-ROUND(Q11-K11,3),ROUND(Q11-K11,3))</f>
        <v>-3.0000000000000001E-3</v>
      </c>
      <c r="S11" s="3">
        <f>IF(E11="LESS",-(P11-ABS(I11)),P11-ABS(I11))</f>
        <v>0</v>
      </c>
      <c r="T11" s="3">
        <f>L11-I11</f>
        <v>235140.06400000001</v>
      </c>
    </row>
    <row r="12" spans="1:22" ht="15" hidden="1" customHeight="1">
      <c r="A12" s="19" t="s">
        <v>18</v>
      </c>
      <c r="B12" s="19">
        <v>234980.391</v>
      </c>
      <c r="C12" s="20">
        <v>85.28</v>
      </c>
      <c r="D12" s="19">
        <v>20038572.359999999</v>
      </c>
      <c r="E12" s="19" t="s">
        <v>19</v>
      </c>
      <c r="F12" s="19" t="s">
        <v>20</v>
      </c>
      <c r="G12" s="19" t="s">
        <v>657</v>
      </c>
      <c r="H12" s="20">
        <v>-232.02</v>
      </c>
      <c r="I12" s="20">
        <v>-214.619</v>
      </c>
      <c r="J12" s="20">
        <v>85.28</v>
      </c>
      <c r="K12" s="20">
        <v>18302.71</v>
      </c>
      <c r="L12" s="20">
        <v>234765.772</v>
      </c>
      <c r="M12" s="19">
        <v>85.28</v>
      </c>
      <c r="N12" s="19">
        <v>20020269.649999999</v>
      </c>
      <c r="O12" s="27" t="s">
        <v>9</v>
      </c>
      <c r="P12" s="33">
        <f>IF(F12="Franchisee Rate Adjustment","",VLOOKUP(G12,[1]FINAL!A:D,4,FALSE))</f>
        <v>214.619</v>
      </c>
      <c r="Q12" s="33">
        <f>IF(F12="Franchisee Rate Adjustment",SUMIF('[1]Fran Bank Payment'!A:A,G12,'[1]Fran Bank Payment'!G:G),VLOOKUP(G12,[1]FINAL!A:E,5,FALSE))</f>
        <v>18302.707999999999</v>
      </c>
      <c r="R12" s="3">
        <f>IF(E12="LESS",-ROUND(Q12-K12,3),ROUND(Q12-K12,3))</f>
        <v>2E-3</v>
      </c>
      <c r="S12" s="3">
        <f>IF(E12="LESS",-(P12-ABS(I12)),P12-ABS(I12))</f>
        <v>0</v>
      </c>
      <c r="T12" s="3">
        <f>L12-I12</f>
        <v>234980.391</v>
      </c>
    </row>
    <row r="13" spans="1:22" ht="15" hidden="1" customHeight="1">
      <c r="A13" s="19" t="s">
        <v>18</v>
      </c>
      <c r="B13" s="19">
        <v>234765.772</v>
      </c>
      <c r="C13" s="20">
        <v>85.28</v>
      </c>
      <c r="D13" s="19">
        <v>20020269.649999999</v>
      </c>
      <c r="E13" s="19" t="s">
        <v>19</v>
      </c>
      <c r="F13" s="19" t="s">
        <v>20</v>
      </c>
      <c r="G13" s="19" t="s">
        <v>656</v>
      </c>
      <c r="H13" s="20">
        <v>-128.44999999999999</v>
      </c>
      <c r="I13" s="20">
        <v>-118.816</v>
      </c>
      <c r="J13" s="20">
        <v>85.28</v>
      </c>
      <c r="K13" s="20">
        <v>10132.629999999999</v>
      </c>
      <c r="L13" s="20">
        <v>234646.95600000001</v>
      </c>
      <c r="M13" s="19">
        <v>85.28</v>
      </c>
      <c r="N13" s="19">
        <v>20010137.02</v>
      </c>
      <c r="O13" s="27" t="s">
        <v>9</v>
      </c>
      <c r="P13" s="33">
        <f>IF(F13="Franchisee Rate Adjustment","",VLOOKUP(G13,[1]FINAL!A:D,4,FALSE))</f>
        <v>118.816</v>
      </c>
      <c r="Q13" s="33">
        <f>IF(F13="Franchisee Rate Adjustment",SUMIF('[1]Fran Bank Payment'!A:A,G13,'[1]Fran Bank Payment'!G:G),VLOOKUP(G13,[1]FINAL!A:E,5,FALSE))</f>
        <v>10132.628000000001</v>
      </c>
      <c r="R13" s="3">
        <f>IF(E13="LESS",-ROUND(Q13-K13,3),ROUND(Q13-K13,3))</f>
        <v>2E-3</v>
      </c>
      <c r="S13" s="3">
        <f>IF(E13="LESS",-(P13-ABS(I13)),P13-ABS(I13))</f>
        <v>0</v>
      </c>
      <c r="T13" s="3">
        <f>L13-I13</f>
        <v>234765.772</v>
      </c>
    </row>
    <row r="14" spans="1:22" ht="15" hidden="1" customHeight="1">
      <c r="A14" s="19" t="s">
        <v>18</v>
      </c>
      <c r="B14" s="19">
        <v>234646.95600000001</v>
      </c>
      <c r="C14" s="20">
        <v>85.28</v>
      </c>
      <c r="D14" s="19">
        <v>20010137.02</v>
      </c>
      <c r="E14" s="19" t="s">
        <v>19</v>
      </c>
      <c r="F14" s="19" t="s">
        <v>20</v>
      </c>
      <c r="G14" s="19" t="s">
        <v>655</v>
      </c>
      <c r="H14" s="20">
        <v>-119.14</v>
      </c>
      <c r="I14" s="20">
        <v>-110.205</v>
      </c>
      <c r="J14" s="20">
        <v>85.28</v>
      </c>
      <c r="K14" s="20">
        <v>9398.2800000000007</v>
      </c>
      <c r="L14" s="20">
        <v>234536.75099999999</v>
      </c>
      <c r="M14" s="19">
        <v>85.28</v>
      </c>
      <c r="N14" s="19">
        <v>20000738.739999998</v>
      </c>
      <c r="O14" s="27" t="s">
        <v>9</v>
      </c>
      <c r="P14" s="33">
        <f>IF(F14="Franchisee Rate Adjustment","",VLOOKUP(G14,[1]FINAL!A:D,4,FALSE))</f>
        <v>110.205</v>
      </c>
      <c r="Q14" s="33">
        <f>IF(F14="Franchisee Rate Adjustment",SUMIF('[1]Fran Bank Payment'!A:A,G14,'[1]Fran Bank Payment'!G:G),VLOOKUP(G14,[1]FINAL!A:E,5,FALSE))</f>
        <v>9398.2819999999992</v>
      </c>
      <c r="R14" s="3">
        <f>IF(E14="LESS",-ROUND(Q14-K14,3),ROUND(Q14-K14,3))</f>
        <v>-2E-3</v>
      </c>
      <c r="S14" s="3">
        <f>IF(E14="LESS",-(P14-ABS(I14)),P14-ABS(I14))</f>
        <v>0</v>
      </c>
      <c r="T14" s="3">
        <f>L14-I14</f>
        <v>234646.95599999998</v>
      </c>
      <c r="U14" s="21"/>
      <c r="V14" s="21"/>
    </row>
    <row r="15" spans="1:22" ht="15" hidden="1" customHeight="1">
      <c r="A15" s="19" t="s">
        <v>18</v>
      </c>
      <c r="B15" s="19">
        <v>234536.75099999999</v>
      </c>
      <c r="C15" s="20">
        <v>85.28</v>
      </c>
      <c r="D15" s="19">
        <v>20000738.739999998</v>
      </c>
      <c r="E15" s="19" t="s">
        <v>19</v>
      </c>
      <c r="F15" s="19" t="s">
        <v>20</v>
      </c>
      <c r="G15" s="19" t="s">
        <v>654</v>
      </c>
      <c r="H15" s="20">
        <v>-468.18</v>
      </c>
      <c r="I15" s="20">
        <v>-454.13499999999999</v>
      </c>
      <c r="J15" s="20">
        <v>85.28</v>
      </c>
      <c r="K15" s="20">
        <v>38728.629999999997</v>
      </c>
      <c r="L15" s="20">
        <v>234082.61600000001</v>
      </c>
      <c r="M15" s="19">
        <v>85.28</v>
      </c>
      <c r="N15" s="19">
        <v>19962010.109999999</v>
      </c>
      <c r="O15" s="27" t="s">
        <v>9</v>
      </c>
      <c r="P15" s="33">
        <f>IF(F15="Franchisee Rate Adjustment","",VLOOKUP(G15,[1]FINAL!A:D,4,FALSE))</f>
        <v>454.13499999999999</v>
      </c>
      <c r="Q15" s="33">
        <f>IF(F15="Franchisee Rate Adjustment",SUMIF('[1]Fran Bank Payment'!A:A,G15,'[1]Fran Bank Payment'!G:G),VLOOKUP(G15,[1]FINAL!A:E,5,FALSE))</f>
        <v>38728.633000000002</v>
      </c>
      <c r="R15" s="3">
        <f>IF(E15="LESS",-ROUND(Q15-K15,3),ROUND(Q15-K15,3))</f>
        <v>-3.0000000000000001E-3</v>
      </c>
      <c r="S15" s="3">
        <f>IF(E15="LESS",-(P15-ABS(I15)),P15-ABS(I15))</f>
        <v>0</v>
      </c>
      <c r="T15" s="3">
        <f>L15-I15</f>
        <v>234536.75100000002</v>
      </c>
      <c r="U15" s="21"/>
      <c r="V15" s="21"/>
    </row>
    <row r="16" spans="1:22" ht="15" hidden="1" customHeight="1">
      <c r="A16" s="19" t="s">
        <v>18</v>
      </c>
      <c r="B16" s="19">
        <v>234082.61600000001</v>
      </c>
      <c r="C16" s="20">
        <v>85.28</v>
      </c>
      <c r="D16" s="19">
        <v>19962010.109999999</v>
      </c>
      <c r="E16" s="19" t="s">
        <v>19</v>
      </c>
      <c r="F16" s="19" t="s">
        <v>20</v>
      </c>
      <c r="G16" s="19" t="s">
        <v>653</v>
      </c>
      <c r="H16" s="20">
        <v>-26.77</v>
      </c>
      <c r="I16" s="20">
        <v>-24.762</v>
      </c>
      <c r="J16" s="20">
        <v>85.28</v>
      </c>
      <c r="K16" s="20">
        <v>2111.6999999999998</v>
      </c>
      <c r="L16" s="20">
        <v>234057.85399999999</v>
      </c>
      <c r="M16" s="19">
        <v>85.28</v>
      </c>
      <c r="N16" s="19">
        <v>19959898.41</v>
      </c>
      <c r="O16" s="27" t="s">
        <v>9</v>
      </c>
      <c r="P16" s="33">
        <f>IF(F16="Franchisee Rate Adjustment","",VLOOKUP(G16,[1]FINAL!A:D,4,FALSE))</f>
        <v>24.762</v>
      </c>
      <c r="Q16" s="33">
        <f>IF(F16="Franchisee Rate Adjustment",SUMIF('[1]Fran Bank Payment'!A:A,G16,'[1]Fran Bank Payment'!G:G),VLOOKUP(G16,[1]FINAL!A:E,5,FALSE))</f>
        <v>2111.703</v>
      </c>
      <c r="R16" s="3">
        <f>IF(E16="LESS",-ROUND(Q16-K16,3),ROUND(Q16-K16,3))</f>
        <v>-3.0000000000000001E-3</v>
      </c>
      <c r="S16" s="3">
        <f>IF(E16="LESS",-(P16-ABS(I16)),P16-ABS(I16))</f>
        <v>0</v>
      </c>
      <c r="T16" s="3">
        <f>L16-I16</f>
        <v>234082.61599999998</v>
      </c>
      <c r="U16" s="21"/>
      <c r="V16" s="21"/>
    </row>
    <row r="17" spans="1:22" ht="15" hidden="1" customHeight="1">
      <c r="A17" s="19" t="s">
        <v>27</v>
      </c>
      <c r="B17" s="19">
        <v>234057.85399999999</v>
      </c>
      <c r="C17" s="20">
        <v>85.28</v>
      </c>
      <c r="D17" s="19">
        <v>19959898.41</v>
      </c>
      <c r="E17" s="19" t="s">
        <v>19</v>
      </c>
      <c r="F17" s="19" t="s">
        <v>20</v>
      </c>
      <c r="G17" s="19" t="s">
        <v>652</v>
      </c>
      <c r="H17" s="20">
        <v>-377.63</v>
      </c>
      <c r="I17" s="20">
        <v>-319.88</v>
      </c>
      <c r="J17" s="20">
        <v>85.28</v>
      </c>
      <c r="K17" s="20">
        <v>27279.37</v>
      </c>
      <c r="L17" s="20">
        <v>233737.97399999999</v>
      </c>
      <c r="M17" s="19">
        <v>85.28</v>
      </c>
      <c r="N17" s="19">
        <v>19932619.039999999</v>
      </c>
      <c r="O17" s="27" t="s">
        <v>9</v>
      </c>
      <c r="P17" s="33">
        <f>IF(F17="Franchisee Rate Adjustment","",VLOOKUP(G17,[1]FINAL!A:D,4,FALSE))</f>
        <v>319.88</v>
      </c>
      <c r="Q17" s="33">
        <f>IF(F17="Franchisee Rate Adjustment",SUMIF('[1]Fran Bank Payment'!A:A,G17,'[1]Fran Bank Payment'!G:G),VLOOKUP(G17,[1]FINAL!A:E,5,FALSE))</f>
        <v>27279.366000000002</v>
      </c>
      <c r="R17" s="3">
        <f>IF(E17="LESS",-ROUND(Q17-K17,3),ROUND(Q17-K17,3))</f>
        <v>4.0000000000000001E-3</v>
      </c>
      <c r="S17" s="3">
        <f>IF(E17="LESS",-(P17-ABS(I17)),P17-ABS(I17))</f>
        <v>0</v>
      </c>
      <c r="T17" s="3">
        <f>L17-I17</f>
        <v>234057.85399999999</v>
      </c>
      <c r="U17" s="21"/>
      <c r="V17" s="21"/>
    </row>
    <row r="18" spans="1:22" ht="15" hidden="1" customHeight="1">
      <c r="A18" s="19" t="s">
        <v>27</v>
      </c>
      <c r="B18" s="19">
        <v>233737.97399999999</v>
      </c>
      <c r="C18" s="20">
        <v>85.28</v>
      </c>
      <c r="D18" s="19">
        <v>19932619.039999999</v>
      </c>
      <c r="E18" s="19" t="s">
        <v>19</v>
      </c>
      <c r="F18" s="19" t="s">
        <v>20</v>
      </c>
      <c r="G18" s="19" t="s">
        <v>651</v>
      </c>
      <c r="H18" s="20">
        <v>-2256.4699999999998</v>
      </c>
      <c r="I18" s="20">
        <v>-1535.92</v>
      </c>
      <c r="J18" s="20">
        <v>85.28</v>
      </c>
      <c r="K18" s="20">
        <v>130983.25</v>
      </c>
      <c r="L18" s="20">
        <v>232202.054</v>
      </c>
      <c r="M18" s="19">
        <v>85.28</v>
      </c>
      <c r="N18" s="19">
        <v>19801635.789999999</v>
      </c>
      <c r="O18" s="27" t="s">
        <v>9</v>
      </c>
      <c r="P18" s="33">
        <f>IF(F18="Franchisee Rate Adjustment","",VLOOKUP(G18,[1]FINAL!A:D,4,FALSE))</f>
        <v>1535.92</v>
      </c>
      <c r="Q18" s="33">
        <f>IF(F18="Franchisee Rate Adjustment",SUMIF('[1]Fran Bank Payment'!A:A,G18,'[1]Fran Bank Payment'!G:G),VLOOKUP(G18,[1]FINAL!A:E,5,FALSE))</f>
        <v>130983.258</v>
      </c>
      <c r="R18" s="3">
        <f>IF(E18="LESS",-ROUND(Q18-K18,3),ROUND(Q18-K18,3))</f>
        <v>-8.0000000000000002E-3</v>
      </c>
      <c r="S18" s="3">
        <f>IF(E18="LESS",-(P18-ABS(I18)),P18-ABS(I18))</f>
        <v>0</v>
      </c>
      <c r="T18" s="3">
        <f>L18-I18</f>
        <v>233737.97400000002</v>
      </c>
      <c r="U18" s="21"/>
      <c r="V18" s="21"/>
    </row>
    <row r="19" spans="1:22" ht="15" hidden="1" customHeight="1">
      <c r="A19" s="19" t="s">
        <v>27</v>
      </c>
      <c r="B19" s="19">
        <v>232202.054</v>
      </c>
      <c r="C19" s="20">
        <v>85.28</v>
      </c>
      <c r="D19" s="19">
        <v>19801635.789999999</v>
      </c>
      <c r="E19" s="19" t="s">
        <v>19</v>
      </c>
      <c r="F19" s="19" t="s">
        <v>20</v>
      </c>
      <c r="G19" s="19" t="s">
        <v>650</v>
      </c>
      <c r="H19" s="20">
        <v>-5.29</v>
      </c>
      <c r="I19" s="20">
        <v>-4.2320000000000002</v>
      </c>
      <c r="J19" s="20">
        <v>85.28</v>
      </c>
      <c r="K19" s="20">
        <v>360.9</v>
      </c>
      <c r="L19" s="20">
        <v>232197.82199999999</v>
      </c>
      <c r="M19" s="19">
        <v>85.28</v>
      </c>
      <c r="N19" s="19">
        <v>19801274.890000001</v>
      </c>
      <c r="O19" s="27" t="s">
        <v>9</v>
      </c>
      <c r="P19" s="33">
        <f>IF(F19="Franchisee Rate Adjustment","",VLOOKUP(G19,[1]FINAL!A:D,4,FALSE))</f>
        <v>4.2320000000000002</v>
      </c>
      <c r="Q19" s="33">
        <f>IF(F19="Franchisee Rate Adjustment",SUMIF('[1]Fran Bank Payment'!A:A,G19,'[1]Fran Bank Payment'!G:G),VLOOKUP(G19,[1]FINAL!A:E,5,FALSE))</f>
        <v>360.90499999999997</v>
      </c>
      <c r="R19" s="3">
        <f>IF(E19="LESS",-ROUND(Q19-K19,3),ROUND(Q19-K19,3))</f>
        <v>-5.0000000000000001E-3</v>
      </c>
      <c r="S19" s="3">
        <f>IF(E19="LESS",-(P19-ABS(I19)),P19-ABS(I19))</f>
        <v>0</v>
      </c>
      <c r="T19" s="3">
        <f>L19-I19</f>
        <v>232202.05399999997</v>
      </c>
      <c r="U19" s="21"/>
      <c r="V19" s="21"/>
    </row>
    <row r="20" spans="1:22" ht="15" hidden="1" customHeight="1">
      <c r="A20" s="19" t="s">
        <v>27</v>
      </c>
      <c r="B20" s="19">
        <v>232197.82199999999</v>
      </c>
      <c r="C20" s="20">
        <v>85.28</v>
      </c>
      <c r="D20" s="19">
        <v>19801274.890000001</v>
      </c>
      <c r="E20" s="19" t="s">
        <v>19</v>
      </c>
      <c r="F20" s="19" t="s">
        <v>20</v>
      </c>
      <c r="G20" s="19" t="s">
        <v>649</v>
      </c>
      <c r="H20" s="20">
        <v>-1251.51</v>
      </c>
      <c r="I20" s="20">
        <v>-1072.578</v>
      </c>
      <c r="J20" s="20">
        <v>85.28</v>
      </c>
      <c r="K20" s="20">
        <v>91469.45</v>
      </c>
      <c r="L20" s="20">
        <v>231125.24400000001</v>
      </c>
      <c r="M20" s="19">
        <v>85.28</v>
      </c>
      <c r="N20" s="19">
        <v>19709805.440000001</v>
      </c>
      <c r="O20" s="27" t="s">
        <v>9</v>
      </c>
      <c r="P20" s="33">
        <f>IF(F20="Franchisee Rate Adjustment","",VLOOKUP(G20,[1]FINAL!A:D,4,FALSE))</f>
        <v>1072.5820000000001</v>
      </c>
      <c r="Q20" s="33">
        <f>IF(F20="Franchisee Rate Adjustment",SUMIF('[1]Fran Bank Payment'!A:A,G20,'[1]Fran Bank Payment'!G:G),VLOOKUP(G20,[1]FINAL!A:E,5,FALSE))</f>
        <v>91469.793000000005</v>
      </c>
      <c r="R20" s="3">
        <f>IF(E20="LESS",-ROUND(Q20-K20,3),ROUND(Q20-K20,3))</f>
        <v>-0.34300000000000003</v>
      </c>
      <c r="S20" s="3">
        <f>IF(E20="LESS",-(P20-ABS(I20)),P20-ABS(I20))</f>
        <v>-4.0000000001327862E-3</v>
      </c>
      <c r="T20" s="3">
        <f>L20-I20</f>
        <v>232197.82200000001</v>
      </c>
      <c r="U20" s="21"/>
      <c r="V20" s="21"/>
    </row>
    <row r="21" spans="1:22" ht="15" hidden="1" customHeight="1">
      <c r="A21" s="19" t="s">
        <v>27</v>
      </c>
      <c r="B21" s="19">
        <v>231125.24400000001</v>
      </c>
      <c r="C21" s="20">
        <v>85.28</v>
      </c>
      <c r="D21" s="19">
        <v>19709805.440000001</v>
      </c>
      <c r="E21" s="19" t="s">
        <v>19</v>
      </c>
      <c r="F21" s="19" t="s">
        <v>20</v>
      </c>
      <c r="G21" s="19" t="s">
        <v>648</v>
      </c>
      <c r="H21" s="20">
        <v>-10.95</v>
      </c>
      <c r="I21" s="20">
        <v>-9.9939999999999998</v>
      </c>
      <c r="J21" s="20">
        <v>85.28</v>
      </c>
      <c r="K21" s="20">
        <v>852.29</v>
      </c>
      <c r="L21" s="20">
        <v>231115.25</v>
      </c>
      <c r="M21" s="19">
        <v>85.28</v>
      </c>
      <c r="N21" s="19">
        <v>19708953.149999999</v>
      </c>
      <c r="O21" s="27" t="s">
        <v>9</v>
      </c>
      <c r="P21" s="33">
        <f>IF(F21="Franchisee Rate Adjustment","",VLOOKUP(G21,[1]FINAL!A:D,4,FALSE))</f>
        <v>9.9949999999999992</v>
      </c>
      <c r="Q21" s="33">
        <f>IF(F21="Franchisee Rate Adjustment",SUMIF('[1]Fran Bank Payment'!A:A,G21,'[1]Fran Bank Payment'!G:G),VLOOKUP(G21,[1]FINAL!A:E,5,FALSE))</f>
        <v>852.37400000000002</v>
      </c>
      <c r="R21" s="3">
        <f>IF(E21="LESS",-ROUND(Q21-K21,3),ROUND(Q21-K21,3))</f>
        <v>-8.4000000000000005E-2</v>
      </c>
      <c r="S21" s="3">
        <f>IF(E21="LESS",-(P21-ABS(I21)),P21-ABS(I21))</f>
        <v>-9.9999999999944578E-4</v>
      </c>
      <c r="T21" s="3">
        <f>L21-I21</f>
        <v>231125.24400000001</v>
      </c>
      <c r="U21" s="21"/>
      <c r="V21" s="21"/>
    </row>
    <row r="22" spans="1:22" ht="15" hidden="1" customHeight="1">
      <c r="A22" s="19" t="s">
        <v>27</v>
      </c>
      <c r="B22" s="19">
        <v>231115.25</v>
      </c>
      <c r="C22" s="20">
        <v>85.28</v>
      </c>
      <c r="D22" s="19">
        <v>19708953.149999999</v>
      </c>
      <c r="E22" s="19" t="s">
        <v>19</v>
      </c>
      <c r="F22" s="19" t="s">
        <v>20</v>
      </c>
      <c r="G22" s="19" t="s">
        <v>647</v>
      </c>
      <c r="H22" s="20">
        <v>-153.32</v>
      </c>
      <c r="I22" s="20">
        <v>-141.75</v>
      </c>
      <c r="J22" s="20">
        <v>85.28</v>
      </c>
      <c r="K22" s="20">
        <v>12088.44</v>
      </c>
      <c r="L22" s="20">
        <v>230973.5</v>
      </c>
      <c r="M22" s="19">
        <v>85.28</v>
      </c>
      <c r="N22" s="19">
        <v>19696864.710000001</v>
      </c>
      <c r="O22" s="27" t="s">
        <v>9</v>
      </c>
      <c r="P22" s="33">
        <f>IF(F22="Franchisee Rate Adjustment","",VLOOKUP(G22,[1]FINAL!A:D,4,FALSE))</f>
        <v>141.751</v>
      </c>
      <c r="Q22" s="33">
        <f>IF(F22="Franchisee Rate Adjustment",SUMIF('[1]Fran Bank Payment'!A:A,G22,'[1]Fran Bank Payment'!G:G),VLOOKUP(G22,[1]FINAL!A:E,5,FALSE))</f>
        <v>12088.525</v>
      </c>
      <c r="R22" s="3">
        <f>IF(E22="LESS",-ROUND(Q22-K22,3),ROUND(Q22-K22,3))</f>
        <v>-8.5000000000000006E-2</v>
      </c>
      <c r="S22" s="3">
        <f>IF(E22="LESS",-(P22-ABS(I22)),P22-ABS(I22))</f>
        <v>-1.0000000000047748E-3</v>
      </c>
      <c r="T22" s="3">
        <f>L22-I22</f>
        <v>231115.25</v>
      </c>
      <c r="U22" s="21"/>
      <c r="V22" s="21"/>
    </row>
    <row r="23" spans="1:22" ht="15" hidden="1" customHeight="1">
      <c r="A23" s="19" t="s">
        <v>27</v>
      </c>
      <c r="B23" s="19">
        <v>230973.5</v>
      </c>
      <c r="C23" s="20">
        <v>85.28</v>
      </c>
      <c r="D23" s="19">
        <v>19696864.710000001</v>
      </c>
      <c r="E23" s="19" t="s">
        <v>19</v>
      </c>
      <c r="F23" s="19" t="s">
        <v>20</v>
      </c>
      <c r="G23" s="19" t="s">
        <v>646</v>
      </c>
      <c r="H23" s="20">
        <v>-6785.89</v>
      </c>
      <c r="I23" s="20">
        <v>-5757.8639999999996</v>
      </c>
      <c r="J23" s="20">
        <v>85.28</v>
      </c>
      <c r="K23" s="20">
        <v>491030.63</v>
      </c>
      <c r="L23" s="20">
        <v>225215.636</v>
      </c>
      <c r="M23" s="19">
        <v>85.28</v>
      </c>
      <c r="N23" s="19">
        <v>19205834.079999998</v>
      </c>
      <c r="O23" s="27" t="s">
        <v>9</v>
      </c>
      <c r="P23" s="33">
        <f>IF(F23="Franchisee Rate Adjustment","",VLOOKUP(G23,[1]FINAL!A:D,4,FALSE))</f>
        <v>5757.87</v>
      </c>
      <c r="Q23" s="33">
        <f>IF(F23="Franchisee Rate Adjustment",SUMIF('[1]Fran Bank Payment'!A:A,G23,'[1]Fran Bank Payment'!G:G),VLOOKUP(G23,[1]FINAL!A:E,5,FALSE))</f>
        <v>491031.15399999998</v>
      </c>
      <c r="R23" s="3">
        <f>IF(E23="LESS",-ROUND(Q23-K23,3),ROUND(Q23-K23,3))</f>
        <v>-0.52400000000000002</v>
      </c>
      <c r="S23" s="3">
        <f>IF(E23="LESS",-(P23-ABS(I23)),P23-ABS(I23))</f>
        <v>-6.0000000003128662E-3</v>
      </c>
      <c r="T23" s="3">
        <f>L23-I23</f>
        <v>230973.5</v>
      </c>
      <c r="U23" s="21"/>
      <c r="V23" s="21"/>
    </row>
    <row r="24" spans="1:22" ht="15" hidden="1" customHeight="1">
      <c r="A24" s="19" t="s">
        <v>27</v>
      </c>
      <c r="B24" s="19">
        <v>225215.636</v>
      </c>
      <c r="C24" s="20">
        <v>85.28</v>
      </c>
      <c r="D24" s="19">
        <v>19205834.079999998</v>
      </c>
      <c r="E24" s="19" t="s">
        <v>40</v>
      </c>
      <c r="F24" s="19" t="s">
        <v>41</v>
      </c>
      <c r="G24" s="19" t="s">
        <v>645</v>
      </c>
      <c r="H24" s="20">
        <v>91.21</v>
      </c>
      <c r="I24" s="20">
        <v>79.027000000000001</v>
      </c>
      <c r="J24" s="20">
        <v>82.3</v>
      </c>
      <c r="K24" s="20">
        <v>6503.92</v>
      </c>
      <c r="L24" s="20">
        <v>225294.663</v>
      </c>
      <c r="M24" s="19">
        <v>85.28</v>
      </c>
      <c r="N24" s="19">
        <v>19212338</v>
      </c>
      <c r="O24" s="27" t="s">
        <v>9</v>
      </c>
      <c r="P24" s="33">
        <f>IF(F24="Franchisee Rate Adjustment","",VLOOKUP(G24,[1]FINAL!A:D,4,FALSE))</f>
        <v>79.028000000000006</v>
      </c>
      <c r="Q24" s="33">
        <f>IF(F24="Franchisee Rate Adjustment",SUMIF('[1]Fran Bank Payment'!A:A,G24,'[1]Fran Bank Payment'!G:G),VLOOKUP(G24,[1]FINAL!A:E,5,FALSE))</f>
        <v>6504.0039999999999</v>
      </c>
      <c r="R24" s="3">
        <f>IF(E24="LESS",-ROUND(Q24-K24,3),ROUND(Q24-K24,3))</f>
        <v>8.4000000000000005E-2</v>
      </c>
      <c r="S24" s="3">
        <f>IF(E24="LESS",-(P24-ABS(I24)),P24-ABS(I24))</f>
        <v>1.0000000000047748E-3</v>
      </c>
      <c r="T24" s="3">
        <f>L24-I24</f>
        <v>225215.636</v>
      </c>
      <c r="U24" s="21"/>
      <c r="V24" s="21"/>
    </row>
    <row r="25" spans="1:22" ht="15" hidden="1" customHeight="1">
      <c r="A25" s="19" t="s">
        <v>27</v>
      </c>
      <c r="B25" s="19">
        <v>225294.663</v>
      </c>
      <c r="C25" s="20">
        <v>85.28</v>
      </c>
      <c r="D25" s="19">
        <v>19212338</v>
      </c>
      <c r="E25" s="19" t="s">
        <v>19</v>
      </c>
      <c r="F25" s="19" t="s">
        <v>20</v>
      </c>
      <c r="G25" s="19" t="s">
        <v>644</v>
      </c>
      <c r="H25" s="20">
        <v>-5747.19</v>
      </c>
      <c r="I25" s="20">
        <v>-4820.2860000000001</v>
      </c>
      <c r="J25" s="20">
        <v>85.28</v>
      </c>
      <c r="K25" s="20">
        <v>411073.99</v>
      </c>
      <c r="L25" s="20">
        <v>220474.37700000001</v>
      </c>
      <c r="M25" s="19">
        <v>85.28</v>
      </c>
      <c r="N25" s="19">
        <v>18801264.010000002</v>
      </c>
      <c r="O25" s="27" t="s">
        <v>9</v>
      </c>
      <c r="P25" s="33">
        <f>IF(F25="Franchisee Rate Adjustment","",VLOOKUP(G25,[1]FINAL!A:D,4,FALSE))</f>
        <v>4820.2929999999997</v>
      </c>
      <c r="Q25" s="33">
        <f>IF(F25="Franchisee Rate Adjustment",SUMIF('[1]Fran Bank Payment'!A:A,G25,'[1]Fran Bank Payment'!G:G),VLOOKUP(G25,[1]FINAL!A:E,5,FALSE))</f>
        <v>411074.587</v>
      </c>
      <c r="R25" s="3">
        <f>IF(E25="LESS",-ROUND(Q25-K25,3),ROUND(Q25-K25,3))</f>
        <v>-0.59699999999999998</v>
      </c>
      <c r="S25" s="3">
        <f>IF(E25="LESS",-(P25-ABS(I25)),P25-ABS(I25))</f>
        <v>-6.9999999996070983E-3</v>
      </c>
      <c r="T25" s="3">
        <f>L25-I25</f>
        <v>225294.663</v>
      </c>
      <c r="U25" s="21"/>
      <c r="V25" s="21"/>
    </row>
    <row r="26" spans="1:22" ht="15" hidden="1" customHeight="1">
      <c r="A26" s="19" t="s">
        <v>27</v>
      </c>
      <c r="B26" s="19">
        <v>220474.37700000001</v>
      </c>
      <c r="C26" s="20">
        <v>85.28</v>
      </c>
      <c r="D26" s="19">
        <v>18801264.010000002</v>
      </c>
      <c r="E26" s="19" t="s">
        <v>19</v>
      </c>
      <c r="F26" s="19" t="s">
        <v>20</v>
      </c>
      <c r="G26" s="19" t="s">
        <v>643</v>
      </c>
      <c r="H26" s="20">
        <v>-35.54</v>
      </c>
      <c r="I26" s="20">
        <v>-32.768999999999998</v>
      </c>
      <c r="J26" s="20">
        <v>85.28</v>
      </c>
      <c r="K26" s="20">
        <v>2794.54</v>
      </c>
      <c r="L26" s="20">
        <v>220441.60800000001</v>
      </c>
      <c r="M26" s="19">
        <v>85.28</v>
      </c>
      <c r="N26" s="19">
        <v>18798469.469999999</v>
      </c>
      <c r="O26" s="27" t="s">
        <v>9</v>
      </c>
      <c r="P26" s="33">
        <f>IF(F26="Franchisee Rate Adjustment","",VLOOKUP(G26,[1]FINAL!A:D,4,FALSE))</f>
        <v>32.768999999999998</v>
      </c>
      <c r="Q26" s="33">
        <f>IF(F26="Franchisee Rate Adjustment",SUMIF('[1]Fran Bank Payment'!A:A,G26,'[1]Fran Bank Payment'!G:G),VLOOKUP(G26,[1]FINAL!A:E,5,FALSE))</f>
        <v>2794.54</v>
      </c>
      <c r="R26" s="3">
        <f>IF(E26="LESS",-ROUND(Q26-K26,3),ROUND(Q26-K26,3))</f>
        <v>0</v>
      </c>
      <c r="S26" s="3">
        <f>IF(E26="LESS",-(P26-ABS(I26)),P26-ABS(I26))</f>
        <v>0</v>
      </c>
      <c r="T26" s="3">
        <f>L26-I26</f>
        <v>220474.37700000001</v>
      </c>
      <c r="U26" s="21"/>
      <c r="V26" s="21"/>
    </row>
    <row r="27" spans="1:22" ht="15" hidden="1" customHeight="1">
      <c r="A27" s="19" t="s">
        <v>27</v>
      </c>
      <c r="B27" s="19">
        <v>220441.60800000001</v>
      </c>
      <c r="C27" s="20">
        <v>85.28</v>
      </c>
      <c r="D27" s="19">
        <v>18798469.469999999</v>
      </c>
      <c r="E27" s="19" t="s">
        <v>19</v>
      </c>
      <c r="F27" s="19" t="s">
        <v>20</v>
      </c>
      <c r="G27" s="19" t="s">
        <v>642</v>
      </c>
      <c r="H27" s="20">
        <v>-6924.11</v>
      </c>
      <c r="I27" s="20">
        <v>-5908.89</v>
      </c>
      <c r="J27" s="20">
        <v>85.28</v>
      </c>
      <c r="K27" s="20">
        <v>503910.12</v>
      </c>
      <c r="L27" s="20">
        <v>214532.71799999999</v>
      </c>
      <c r="M27" s="19">
        <v>85.28</v>
      </c>
      <c r="N27" s="19">
        <v>18294559.350000001</v>
      </c>
      <c r="O27" s="27" t="s">
        <v>9</v>
      </c>
      <c r="P27" s="33">
        <f>IF(F27="Franchisee Rate Adjustment","",VLOOKUP(G27,[1]FINAL!A:D,4,FALSE))</f>
        <v>5908.893</v>
      </c>
      <c r="Q27" s="33">
        <f>IF(F27="Franchisee Rate Adjustment",SUMIF('[1]Fran Bank Payment'!A:A,G27,'[1]Fran Bank Payment'!G:G),VLOOKUP(G27,[1]FINAL!A:E,5,FALSE))</f>
        <v>503910.39500000002</v>
      </c>
      <c r="R27" s="3">
        <f>IF(E27="LESS",-ROUND(Q27-K27,3),ROUND(Q27-K27,3))</f>
        <v>-0.27500000000000002</v>
      </c>
      <c r="S27" s="3">
        <f>IF(E27="LESS",-(P27-ABS(I27)),P27-ABS(I27))</f>
        <v>-2.9999999997016857E-3</v>
      </c>
      <c r="T27" s="3">
        <f>L27-I27</f>
        <v>220441.60800000001</v>
      </c>
      <c r="U27" s="21"/>
      <c r="V27" s="21"/>
    </row>
    <row r="28" spans="1:22" ht="15" hidden="1" customHeight="1">
      <c r="A28" s="19" t="s">
        <v>27</v>
      </c>
      <c r="B28" s="19">
        <v>214532.71799999999</v>
      </c>
      <c r="C28" s="20">
        <v>85.28</v>
      </c>
      <c r="D28" s="19">
        <v>18294559.350000001</v>
      </c>
      <c r="E28" s="19" t="s">
        <v>19</v>
      </c>
      <c r="F28" s="19" t="s">
        <v>20</v>
      </c>
      <c r="G28" s="19" t="s">
        <v>641</v>
      </c>
      <c r="H28" s="20">
        <v>-80.09</v>
      </c>
      <c r="I28" s="20">
        <v>-74.081999999999994</v>
      </c>
      <c r="J28" s="20">
        <v>85.28</v>
      </c>
      <c r="K28" s="20">
        <v>6317.71</v>
      </c>
      <c r="L28" s="20">
        <v>214458.636</v>
      </c>
      <c r="M28" s="19">
        <v>85.28</v>
      </c>
      <c r="N28" s="19">
        <v>18288241.640000001</v>
      </c>
      <c r="O28" s="27" t="s">
        <v>9</v>
      </c>
      <c r="P28" s="33">
        <f>IF(F28="Franchisee Rate Adjustment","",VLOOKUP(G28,[1]FINAL!A:D,4,FALSE))</f>
        <v>74.082999999999998</v>
      </c>
      <c r="Q28" s="33">
        <f>IF(F28="Franchisee Rate Adjustment",SUMIF('[1]Fran Bank Payment'!A:A,G28,'[1]Fran Bank Payment'!G:G),VLOOKUP(G28,[1]FINAL!A:E,5,FALSE))</f>
        <v>6317.7979999999998</v>
      </c>
      <c r="R28" s="3">
        <f>IF(E28="LESS",-ROUND(Q28-K28,3),ROUND(Q28-K28,3))</f>
        <v>-8.7999999999999995E-2</v>
      </c>
      <c r="S28" s="3">
        <f>IF(E28="LESS",-(P28-ABS(I28)),P28-ABS(I28))</f>
        <v>-1.0000000000047748E-3</v>
      </c>
      <c r="T28" s="3">
        <f>L28-I28</f>
        <v>214532.71799999999</v>
      </c>
      <c r="U28" s="21"/>
      <c r="V28" s="21"/>
    </row>
    <row r="29" spans="1:22" ht="15" hidden="1" customHeight="1">
      <c r="A29" s="19" t="s">
        <v>27</v>
      </c>
      <c r="B29" s="19">
        <v>214458.636</v>
      </c>
      <c r="C29" s="20">
        <v>85.28</v>
      </c>
      <c r="D29" s="19">
        <v>18288241.640000001</v>
      </c>
      <c r="E29" s="19" t="s">
        <v>19</v>
      </c>
      <c r="F29" s="19" t="s">
        <v>20</v>
      </c>
      <c r="G29" s="19" t="s">
        <v>640</v>
      </c>
      <c r="H29" s="20">
        <v>-26.91</v>
      </c>
      <c r="I29" s="20">
        <v>-24.637</v>
      </c>
      <c r="J29" s="20">
        <v>85.28</v>
      </c>
      <c r="K29" s="20">
        <v>2101.0500000000002</v>
      </c>
      <c r="L29" s="20">
        <v>214433.99900000001</v>
      </c>
      <c r="M29" s="19">
        <v>85.28</v>
      </c>
      <c r="N29" s="19">
        <v>18286140.59</v>
      </c>
      <c r="O29" s="27" t="s">
        <v>9</v>
      </c>
      <c r="P29" s="33">
        <f>IF(F29="Franchisee Rate Adjustment","",VLOOKUP(G29,[1]FINAL!A:D,4,FALSE))</f>
        <v>24.637</v>
      </c>
      <c r="Q29" s="33">
        <f>IF(F29="Franchisee Rate Adjustment",SUMIF('[1]Fran Bank Payment'!A:A,G29,'[1]Fran Bank Payment'!G:G),VLOOKUP(G29,[1]FINAL!A:E,5,FALSE))</f>
        <v>2101.0430000000001</v>
      </c>
      <c r="R29" s="3">
        <f>IF(E29="LESS",-ROUND(Q29-K29,3),ROUND(Q29-K29,3))</f>
        <v>7.0000000000000001E-3</v>
      </c>
      <c r="S29" s="3">
        <f>IF(E29="LESS",-(P29-ABS(I29)),P29-ABS(I29))</f>
        <v>0</v>
      </c>
      <c r="T29" s="3">
        <f>L29-I29</f>
        <v>214458.636</v>
      </c>
      <c r="U29" s="21"/>
      <c r="V29" s="21"/>
    </row>
    <row r="30" spans="1:22" ht="15" hidden="1" customHeight="1">
      <c r="A30" s="19" t="s">
        <v>27</v>
      </c>
      <c r="B30" s="19">
        <v>214433.99900000001</v>
      </c>
      <c r="C30" s="20">
        <v>85.28</v>
      </c>
      <c r="D30" s="19">
        <v>18286140.59</v>
      </c>
      <c r="E30" s="19" t="s">
        <v>19</v>
      </c>
      <c r="F30" s="19" t="s">
        <v>20</v>
      </c>
      <c r="G30" s="19" t="s">
        <v>639</v>
      </c>
      <c r="H30" s="20">
        <v>-1257.95</v>
      </c>
      <c r="I30" s="20">
        <v>-1012.003</v>
      </c>
      <c r="J30" s="20">
        <v>85.28</v>
      </c>
      <c r="K30" s="20">
        <v>86303.62</v>
      </c>
      <c r="L30" s="20">
        <v>213421.99600000001</v>
      </c>
      <c r="M30" s="19">
        <v>85.28</v>
      </c>
      <c r="N30" s="19">
        <v>18199836.969999999</v>
      </c>
      <c r="O30" s="27" t="s">
        <v>9</v>
      </c>
      <c r="P30" s="33">
        <f>IF(F30="Franchisee Rate Adjustment","",VLOOKUP(G30,[1]FINAL!A:D,4,FALSE))</f>
        <v>1012.006</v>
      </c>
      <c r="Q30" s="33">
        <f>IF(F30="Franchisee Rate Adjustment",SUMIF('[1]Fran Bank Payment'!A:A,G30,'[1]Fran Bank Payment'!G:G),VLOOKUP(G30,[1]FINAL!A:E,5,FALSE))</f>
        <v>86303.872000000003</v>
      </c>
      <c r="R30" s="3">
        <f>IF(E30="LESS",-ROUND(Q30-K30,3),ROUND(Q30-K30,3))</f>
        <v>-0.252</v>
      </c>
      <c r="S30" s="3">
        <f>IF(E30="LESS",-(P30-ABS(I30)),P30-ABS(I30))</f>
        <v>-2.9999999999290594E-3</v>
      </c>
      <c r="T30" s="3">
        <f>L30-I30</f>
        <v>214433.99900000001</v>
      </c>
      <c r="U30" s="21"/>
      <c r="V30" s="21"/>
    </row>
    <row r="31" spans="1:22" ht="15" hidden="1" customHeight="1">
      <c r="A31" s="19" t="s">
        <v>27</v>
      </c>
      <c r="B31" s="19">
        <v>213421.99600000001</v>
      </c>
      <c r="C31" s="20">
        <v>85.28</v>
      </c>
      <c r="D31" s="19">
        <v>18199836.969999999</v>
      </c>
      <c r="E31" s="19" t="s">
        <v>19</v>
      </c>
      <c r="F31" s="19" t="s">
        <v>20</v>
      </c>
      <c r="G31" s="19" t="s">
        <v>638</v>
      </c>
      <c r="H31" s="20">
        <v>-4602.8599999999997</v>
      </c>
      <c r="I31" s="20">
        <v>-4296.3630000000003</v>
      </c>
      <c r="J31" s="20">
        <v>85.28</v>
      </c>
      <c r="K31" s="20">
        <v>366393.83</v>
      </c>
      <c r="L31" s="20">
        <v>209125.633</v>
      </c>
      <c r="M31" s="19">
        <v>85.28</v>
      </c>
      <c r="N31" s="19">
        <v>17833443.140000001</v>
      </c>
      <c r="O31" s="27" t="s">
        <v>9</v>
      </c>
      <c r="P31" s="33">
        <f>IF(F31="Franchisee Rate Adjustment","",VLOOKUP(G31,[1]FINAL!A:D,4,FALSE))</f>
        <v>4296.3689999999997</v>
      </c>
      <c r="Q31" s="33">
        <f>IF(F31="Franchisee Rate Adjustment",SUMIF('[1]Fran Bank Payment'!A:A,G31,'[1]Fran Bank Payment'!G:G),VLOOKUP(G31,[1]FINAL!A:E,5,FALSE))</f>
        <v>366394.348</v>
      </c>
      <c r="R31" s="3">
        <f>IF(E31="LESS",-ROUND(Q31-K31,3),ROUND(Q31-K31,3))</f>
        <v>-0.51800000000000002</v>
      </c>
      <c r="S31" s="3">
        <f>IF(E31="LESS",-(P31-ABS(I31)),P31-ABS(I31))</f>
        <v>-5.9999999994033715E-3</v>
      </c>
      <c r="T31" s="3">
        <f>L31-I31</f>
        <v>213421.99600000001</v>
      </c>
      <c r="U31" s="21"/>
      <c r="V31" s="21"/>
    </row>
    <row r="32" spans="1:22" ht="14.4" hidden="1" customHeight="1">
      <c r="A32" s="19" t="s">
        <v>27</v>
      </c>
      <c r="B32" s="19">
        <v>209125.633</v>
      </c>
      <c r="C32" s="20">
        <v>85.28</v>
      </c>
      <c r="D32" s="19">
        <v>17833443.140000001</v>
      </c>
      <c r="E32" s="19" t="s">
        <v>19</v>
      </c>
      <c r="F32" s="19" t="s">
        <v>20</v>
      </c>
      <c r="G32" s="19" t="s">
        <v>637</v>
      </c>
      <c r="H32" s="20">
        <v>-116.81</v>
      </c>
      <c r="I32" s="20">
        <v>-107.995</v>
      </c>
      <c r="J32" s="20">
        <v>85.28</v>
      </c>
      <c r="K32" s="20">
        <v>9209.81</v>
      </c>
      <c r="L32" s="20">
        <v>209017.63800000001</v>
      </c>
      <c r="M32" s="19">
        <v>85.28</v>
      </c>
      <c r="N32" s="19">
        <v>17824233.329999998</v>
      </c>
      <c r="O32" s="27" t="s">
        <v>9</v>
      </c>
      <c r="P32" s="33">
        <f>IF(F32="Franchisee Rate Adjustment","",VLOOKUP(G32,[1]FINAL!A:D,4,FALSE))</f>
        <v>107.996</v>
      </c>
      <c r="Q32" s="33">
        <f>IF(F32="Franchisee Rate Adjustment",SUMIF('[1]Fran Bank Payment'!A:A,G32,'[1]Fran Bank Payment'!G:G),VLOOKUP(G32,[1]FINAL!A:E,5,FALSE))</f>
        <v>9209.8989999999994</v>
      </c>
      <c r="R32" s="3">
        <f>IF(E32="LESS",-ROUND(Q32-K32,3),ROUND(Q32-K32,3))</f>
        <v>-8.8999999999999996E-2</v>
      </c>
      <c r="S32" s="3">
        <f>IF(E32="LESS",-(P32-ABS(I32)),P32-ABS(I32))</f>
        <v>-9.9999999999056399E-4</v>
      </c>
      <c r="T32" s="3">
        <f>L32-I32</f>
        <v>209125.633</v>
      </c>
      <c r="U32" s="21"/>
      <c r="V32" s="21"/>
    </row>
    <row r="33" spans="1:22" ht="15" hidden="1" customHeight="1">
      <c r="A33" s="19" t="s">
        <v>27</v>
      </c>
      <c r="B33" s="19">
        <v>209017.63800000001</v>
      </c>
      <c r="C33" s="20">
        <v>85.28</v>
      </c>
      <c r="D33" s="19">
        <v>17824233.329999998</v>
      </c>
      <c r="E33" s="19" t="s">
        <v>19</v>
      </c>
      <c r="F33" s="19" t="s">
        <v>20</v>
      </c>
      <c r="G33" s="19" t="s">
        <v>636</v>
      </c>
      <c r="H33" s="20">
        <v>-3850.6</v>
      </c>
      <c r="I33" s="20">
        <v>-3331.194</v>
      </c>
      <c r="J33" s="20">
        <v>85.28</v>
      </c>
      <c r="K33" s="20">
        <v>284084.23</v>
      </c>
      <c r="L33" s="20">
        <v>205686.44399999999</v>
      </c>
      <c r="M33" s="19">
        <v>85.28</v>
      </c>
      <c r="N33" s="19">
        <v>17540149.100000001</v>
      </c>
      <c r="O33" s="27" t="s">
        <v>9</v>
      </c>
      <c r="P33" s="33">
        <f>IF(F33="Franchisee Rate Adjustment","",VLOOKUP(G33,[1]FINAL!A:D,4,FALSE))</f>
        <v>3331.1979999999999</v>
      </c>
      <c r="Q33" s="33">
        <f>IF(F33="Franchisee Rate Adjustment",SUMIF('[1]Fran Bank Payment'!A:A,G33,'[1]Fran Bank Payment'!G:G),VLOOKUP(G33,[1]FINAL!A:E,5,FALSE))</f>
        <v>284084.565</v>
      </c>
      <c r="R33" s="3">
        <f>IF(E33="LESS",-ROUND(Q33-K33,3),ROUND(Q33-K33,3))</f>
        <v>-0.33500000000000002</v>
      </c>
      <c r="S33" s="3">
        <f>IF(E33="LESS",-(P33-ABS(I33)),P33-ABS(I33))</f>
        <v>-3.9999999999054126E-3</v>
      </c>
      <c r="T33" s="3">
        <f>L33-I33</f>
        <v>209017.63799999998</v>
      </c>
      <c r="U33" s="21"/>
      <c r="V33" s="21"/>
    </row>
    <row r="34" spans="1:22" ht="15" hidden="1" customHeight="1">
      <c r="A34" s="19" t="s">
        <v>27</v>
      </c>
      <c r="B34" s="19">
        <v>205686.44399999999</v>
      </c>
      <c r="C34" s="20">
        <v>85.28</v>
      </c>
      <c r="D34" s="19">
        <v>17540149.100000001</v>
      </c>
      <c r="E34" s="19" t="s">
        <v>19</v>
      </c>
      <c r="F34" s="19" t="s">
        <v>20</v>
      </c>
      <c r="G34" s="19" t="s">
        <v>635</v>
      </c>
      <c r="H34" s="20">
        <v>-49.06</v>
      </c>
      <c r="I34" s="20">
        <v>-45.2</v>
      </c>
      <c r="J34" s="20">
        <v>85.28</v>
      </c>
      <c r="K34" s="20">
        <v>3854.66</v>
      </c>
      <c r="L34" s="20">
        <v>205641.24400000001</v>
      </c>
      <c r="M34" s="19">
        <v>85.28</v>
      </c>
      <c r="N34" s="19">
        <v>17536294.440000001</v>
      </c>
      <c r="O34" s="27" t="s">
        <v>9</v>
      </c>
      <c r="P34" s="33">
        <f>IF(F34="Franchisee Rate Adjustment","",VLOOKUP(G34,[1]FINAL!A:D,4,FALSE))</f>
        <v>45.2</v>
      </c>
      <c r="Q34" s="33">
        <f>IF(F34="Franchisee Rate Adjustment",SUMIF('[1]Fran Bank Payment'!A:A,G34,'[1]Fran Bank Payment'!G:G),VLOOKUP(G34,[1]FINAL!A:E,5,FALSE))</f>
        <v>3854.6559999999999</v>
      </c>
      <c r="R34" s="3">
        <f>IF(E34="LESS",-ROUND(Q34-K34,3),ROUND(Q34-K34,3))</f>
        <v>4.0000000000000001E-3</v>
      </c>
      <c r="S34" s="3">
        <f>IF(E34="LESS",-(P34-ABS(I34)),P34-ABS(I34))</f>
        <v>0</v>
      </c>
      <c r="T34" s="3">
        <f>L34-I34</f>
        <v>205686.44400000002</v>
      </c>
      <c r="U34" s="21"/>
      <c r="V34" s="21"/>
    </row>
    <row r="35" spans="1:22" ht="15" hidden="1" customHeight="1">
      <c r="A35" s="19" t="s">
        <v>27</v>
      </c>
      <c r="B35" s="19">
        <v>205641.24400000001</v>
      </c>
      <c r="C35" s="20">
        <v>85.28</v>
      </c>
      <c r="D35" s="19">
        <v>17536294.440000001</v>
      </c>
      <c r="E35" s="19" t="s">
        <v>19</v>
      </c>
      <c r="F35" s="19" t="s">
        <v>20</v>
      </c>
      <c r="G35" s="19" t="s">
        <v>634</v>
      </c>
      <c r="H35" s="20">
        <v>-156.68</v>
      </c>
      <c r="I35" s="20">
        <v>-144.578</v>
      </c>
      <c r="J35" s="20">
        <v>85.28</v>
      </c>
      <c r="K35" s="20">
        <v>12329.62</v>
      </c>
      <c r="L35" s="20">
        <v>205496.666</v>
      </c>
      <c r="M35" s="19">
        <v>85.28</v>
      </c>
      <c r="N35" s="19">
        <v>17523964.82</v>
      </c>
      <c r="O35" s="27" t="s">
        <v>9</v>
      </c>
      <c r="P35" s="33">
        <f>IF(F35="Franchisee Rate Adjustment","",VLOOKUP(G35,[1]FINAL!A:D,4,FALSE))</f>
        <v>144.58099999999999</v>
      </c>
      <c r="Q35" s="33">
        <f>IF(F35="Franchisee Rate Adjustment",SUMIF('[1]Fran Bank Payment'!A:A,G35,'[1]Fran Bank Payment'!G:G),VLOOKUP(G35,[1]FINAL!A:E,5,FALSE))</f>
        <v>12329.868</v>
      </c>
      <c r="R35" s="3">
        <f>IF(E35="LESS",-ROUND(Q35-K35,3),ROUND(Q35-K35,3))</f>
        <v>-0.248</v>
      </c>
      <c r="S35" s="3">
        <f>IF(E35="LESS",-(P35-ABS(I35)),P35-ABS(I35))</f>
        <v>-2.9999999999859028E-3</v>
      </c>
      <c r="T35" s="3">
        <f>L35-I35</f>
        <v>205641.24400000001</v>
      </c>
      <c r="U35" s="21"/>
      <c r="V35" s="21"/>
    </row>
    <row r="36" spans="1:22" ht="15" hidden="1" customHeight="1">
      <c r="A36" s="19" t="s">
        <v>27</v>
      </c>
      <c r="B36" s="19">
        <v>205496.666</v>
      </c>
      <c r="C36" s="20">
        <v>85.28</v>
      </c>
      <c r="D36" s="19">
        <v>17523964.82</v>
      </c>
      <c r="E36" s="19" t="s">
        <v>19</v>
      </c>
      <c r="F36" s="19" t="s">
        <v>20</v>
      </c>
      <c r="G36" s="19" t="s">
        <v>633</v>
      </c>
      <c r="H36" s="20">
        <v>-79.66</v>
      </c>
      <c r="I36" s="20">
        <v>-73.588999999999999</v>
      </c>
      <c r="J36" s="20">
        <v>85.28</v>
      </c>
      <c r="K36" s="20">
        <v>6275.67</v>
      </c>
      <c r="L36" s="20">
        <v>205423.07699999999</v>
      </c>
      <c r="M36" s="19">
        <v>85.28</v>
      </c>
      <c r="N36" s="19">
        <v>17517689.149999999</v>
      </c>
      <c r="O36" s="27" t="s">
        <v>9</v>
      </c>
      <c r="P36" s="33">
        <f>IF(F36="Franchisee Rate Adjustment","",VLOOKUP(G36,[1]FINAL!A:D,4,FALSE))</f>
        <v>73.590999999999994</v>
      </c>
      <c r="Q36" s="33">
        <f>IF(F36="Franchisee Rate Adjustment",SUMIF('[1]Fran Bank Payment'!A:A,G36,'[1]Fran Bank Payment'!G:G),VLOOKUP(G36,[1]FINAL!A:E,5,FALSE))</f>
        <v>6275.84</v>
      </c>
      <c r="R36" s="3">
        <f>IF(E36="LESS",-ROUND(Q36-K36,3),ROUND(Q36-K36,3))</f>
        <v>-0.17</v>
      </c>
      <c r="S36" s="3">
        <f>IF(E36="LESS",-(P36-ABS(I36)),P36-ABS(I36))</f>
        <v>-1.9999999999953388E-3</v>
      </c>
      <c r="T36" s="3">
        <f>L36-I36</f>
        <v>205496.666</v>
      </c>
      <c r="U36" s="21"/>
      <c r="V36" s="21"/>
    </row>
    <row r="37" spans="1:22" ht="15" hidden="1" customHeight="1">
      <c r="A37" s="19" t="s">
        <v>27</v>
      </c>
      <c r="B37" s="19">
        <v>205423.07699999999</v>
      </c>
      <c r="C37" s="20">
        <v>85.28</v>
      </c>
      <c r="D37" s="19">
        <v>17517689.149999999</v>
      </c>
      <c r="E37" s="19" t="s">
        <v>19</v>
      </c>
      <c r="F37" s="19" t="s">
        <v>20</v>
      </c>
      <c r="G37" s="19" t="s">
        <v>632</v>
      </c>
      <c r="H37" s="20">
        <v>-51.84</v>
      </c>
      <c r="I37" s="20">
        <v>-47.87</v>
      </c>
      <c r="J37" s="20">
        <v>85.28</v>
      </c>
      <c r="K37" s="20">
        <v>4082.36</v>
      </c>
      <c r="L37" s="20">
        <v>205375.20699999999</v>
      </c>
      <c r="M37" s="19">
        <v>85.28</v>
      </c>
      <c r="N37" s="19">
        <v>17513606.789999999</v>
      </c>
      <c r="O37" s="27" t="s">
        <v>9</v>
      </c>
      <c r="P37" s="33">
        <f>IF(F37="Franchisee Rate Adjustment","",VLOOKUP(G37,[1]FINAL!A:D,4,FALSE))</f>
        <v>47.871000000000002</v>
      </c>
      <c r="Q37" s="33">
        <f>IF(F37="Franchisee Rate Adjustment",SUMIF('[1]Fran Bank Payment'!A:A,G37,'[1]Fran Bank Payment'!G:G),VLOOKUP(G37,[1]FINAL!A:E,5,FALSE))</f>
        <v>4082.4389999999999</v>
      </c>
      <c r="R37" s="3">
        <f>IF(E37="LESS",-ROUND(Q37-K37,3),ROUND(Q37-K37,3))</f>
        <v>-7.9000000000000001E-2</v>
      </c>
      <c r="S37" s="3">
        <f>IF(E37="LESS",-(P37-ABS(I37)),P37-ABS(I37))</f>
        <v>-1.0000000000047748E-3</v>
      </c>
      <c r="T37" s="3">
        <f>L37-I37</f>
        <v>205423.07699999999</v>
      </c>
      <c r="U37" s="21"/>
      <c r="V37" s="21"/>
    </row>
    <row r="38" spans="1:22" ht="15" hidden="1" customHeight="1">
      <c r="A38" s="19" t="s">
        <v>27</v>
      </c>
      <c r="B38" s="19">
        <v>205375.20699999999</v>
      </c>
      <c r="C38" s="20">
        <v>85.28</v>
      </c>
      <c r="D38" s="19">
        <v>17513606.789999999</v>
      </c>
      <c r="E38" s="19" t="s">
        <v>19</v>
      </c>
      <c r="F38" s="19" t="s">
        <v>20</v>
      </c>
      <c r="G38" s="19" t="s">
        <v>631</v>
      </c>
      <c r="H38" s="20">
        <v>-4256.41</v>
      </c>
      <c r="I38" s="20">
        <v>-3867.7049999999999</v>
      </c>
      <c r="J38" s="20">
        <v>85.28</v>
      </c>
      <c r="K38" s="20">
        <v>329837.88</v>
      </c>
      <c r="L38" s="20">
        <v>201507.50200000001</v>
      </c>
      <c r="M38" s="19">
        <v>85.28</v>
      </c>
      <c r="N38" s="19">
        <v>17183768.91</v>
      </c>
      <c r="O38" s="27" t="s">
        <v>9</v>
      </c>
      <c r="P38" s="33">
        <f>IF(F38="Franchisee Rate Adjustment","",VLOOKUP(G38,[1]FINAL!A:D,4,FALSE))</f>
        <v>3867.7089999999998</v>
      </c>
      <c r="Q38" s="33">
        <f>IF(F38="Franchisee Rate Adjustment",SUMIF('[1]Fran Bank Payment'!A:A,G38,'[1]Fran Bank Payment'!G:G),VLOOKUP(G38,[1]FINAL!A:E,5,FALSE))</f>
        <v>329838.22399999999</v>
      </c>
      <c r="R38" s="3">
        <f>IF(E38="LESS",-ROUND(Q38-K38,3),ROUND(Q38-K38,3))</f>
        <v>-0.34399999999999997</v>
      </c>
      <c r="S38" s="3">
        <f>IF(E38="LESS",-(P38-ABS(I38)),P38-ABS(I38))</f>
        <v>-3.9999999999054126E-3</v>
      </c>
      <c r="T38" s="3">
        <f>L38-I38</f>
        <v>205375.20699999999</v>
      </c>
      <c r="U38" s="21"/>
      <c r="V38" s="21"/>
    </row>
    <row r="39" spans="1:22" ht="15" hidden="1" customHeight="1">
      <c r="A39" s="19" t="s">
        <v>27</v>
      </c>
      <c r="B39" s="19">
        <v>201507.50200000001</v>
      </c>
      <c r="C39" s="20">
        <v>85.28</v>
      </c>
      <c r="D39" s="19">
        <v>17183768.91</v>
      </c>
      <c r="E39" s="19" t="s">
        <v>40</v>
      </c>
      <c r="F39" s="19" t="s">
        <v>41</v>
      </c>
      <c r="G39" s="19" t="s">
        <v>630</v>
      </c>
      <c r="H39" s="20">
        <v>13909.21</v>
      </c>
      <c r="I39" s="20">
        <v>13432.39</v>
      </c>
      <c r="J39" s="20">
        <v>82.3</v>
      </c>
      <c r="K39" s="20">
        <v>1105485.7</v>
      </c>
      <c r="L39" s="20">
        <v>214939.89199999999</v>
      </c>
      <c r="M39" s="19">
        <v>85.09</v>
      </c>
      <c r="N39" s="19">
        <v>18289254.609999999</v>
      </c>
      <c r="O39" s="27" t="s">
        <v>9</v>
      </c>
      <c r="P39" s="33">
        <f>IF(F39="Franchisee Rate Adjustment","",VLOOKUP(G39,[1]FINAL!A:D,4,FALSE))</f>
        <v>13432.39</v>
      </c>
      <c r="Q39" s="33">
        <f>IF(F39="Franchisee Rate Adjustment",SUMIF('[1]Fran Bank Payment'!A:A,G39,'[1]Fran Bank Payment'!G:G),VLOOKUP(G39,[1]FINAL!A:E,5,FALSE))</f>
        <v>1105485.6969999999</v>
      </c>
      <c r="R39" s="3">
        <f>IF(E39="LESS",-ROUND(Q39-K39,3),ROUND(Q39-K39,3))</f>
        <v>-3.0000000000000001E-3</v>
      </c>
      <c r="S39" s="3">
        <f>IF(E39="LESS",-(P39-ABS(I39)),P39-ABS(I39))</f>
        <v>0</v>
      </c>
      <c r="T39" s="3">
        <f>L39-I39</f>
        <v>201507.50199999998</v>
      </c>
      <c r="U39" s="21"/>
      <c r="V39" s="21"/>
    </row>
    <row r="40" spans="1:22" ht="15" hidden="1" customHeight="1">
      <c r="A40" s="19" t="s">
        <v>27</v>
      </c>
      <c r="B40" s="19">
        <v>214939.89199999999</v>
      </c>
      <c r="C40" s="20">
        <v>85.09</v>
      </c>
      <c r="D40" s="19">
        <v>18289254.609999999</v>
      </c>
      <c r="E40" s="19" t="s">
        <v>19</v>
      </c>
      <c r="F40" s="19" t="s">
        <v>20</v>
      </c>
      <c r="G40" s="19" t="s">
        <v>629</v>
      </c>
      <c r="H40" s="20">
        <v>-64.28</v>
      </c>
      <c r="I40" s="20">
        <v>-59.167999999999999</v>
      </c>
      <c r="J40" s="20">
        <v>85.09</v>
      </c>
      <c r="K40" s="20">
        <v>5034.6099999999997</v>
      </c>
      <c r="L40" s="20">
        <v>214880.72399999999</v>
      </c>
      <c r="M40" s="19">
        <v>85.09</v>
      </c>
      <c r="N40" s="19">
        <v>18284220</v>
      </c>
      <c r="O40" s="27" t="s">
        <v>9</v>
      </c>
      <c r="P40" s="33">
        <f>IF(F40="Franchisee Rate Adjustment","",VLOOKUP(G40,[1]FINAL!A:D,4,FALSE))</f>
        <v>59.167999999999999</v>
      </c>
      <c r="Q40" s="33">
        <f>IF(F40="Franchisee Rate Adjustment",SUMIF('[1]Fran Bank Payment'!A:A,G40,'[1]Fran Bank Payment'!G:G),VLOOKUP(G40,[1]FINAL!A:E,5,FALSE))</f>
        <v>5034.6049999999996</v>
      </c>
      <c r="R40" s="3">
        <f>IF(E40="LESS",-ROUND(Q40-K40,3),ROUND(Q40-K40,3))</f>
        <v>5.0000000000000001E-3</v>
      </c>
      <c r="S40" s="3">
        <f>IF(E40="LESS",-(P40-ABS(I40)),P40-ABS(I40))</f>
        <v>0</v>
      </c>
      <c r="T40" s="3">
        <f>L40-I40</f>
        <v>214939.89199999999</v>
      </c>
      <c r="U40" s="21"/>
      <c r="V40" s="21"/>
    </row>
    <row r="41" spans="1:22" ht="15" hidden="1" customHeight="1">
      <c r="A41" s="19" t="s">
        <v>27</v>
      </c>
      <c r="B41" s="19">
        <v>214880.72399999999</v>
      </c>
      <c r="C41" s="20">
        <v>85.09</v>
      </c>
      <c r="D41" s="19">
        <v>18284220</v>
      </c>
      <c r="E41" s="19" t="s">
        <v>19</v>
      </c>
      <c r="F41" s="19" t="s">
        <v>20</v>
      </c>
      <c r="G41" s="19" t="s">
        <v>628</v>
      </c>
      <c r="H41" s="20">
        <v>-149</v>
      </c>
      <c r="I41" s="20">
        <v>-149</v>
      </c>
      <c r="J41" s="20">
        <v>85.09</v>
      </c>
      <c r="K41" s="20">
        <v>12678.41</v>
      </c>
      <c r="L41" s="20">
        <v>214731.72399999999</v>
      </c>
      <c r="M41" s="19">
        <v>85.09</v>
      </c>
      <c r="N41" s="19">
        <v>18271541.59</v>
      </c>
      <c r="O41" s="27" t="s">
        <v>9</v>
      </c>
      <c r="P41" s="33">
        <f>IF(F41="Franchisee Rate Adjustment","",VLOOKUP(G41,[1]FINAL!A:D,4,FALSE))</f>
        <v>149</v>
      </c>
      <c r="Q41" s="33">
        <f>IF(F41="Franchisee Rate Adjustment",SUMIF('[1]Fran Bank Payment'!A:A,G41,'[1]Fran Bank Payment'!G:G),VLOOKUP(G41,[1]FINAL!A:E,5,FALSE))</f>
        <v>12678.41</v>
      </c>
      <c r="R41" s="3">
        <f>IF(E41="LESS",-ROUND(Q41-K41,3),ROUND(Q41-K41,3))</f>
        <v>0</v>
      </c>
      <c r="S41" s="3">
        <f>IF(E41="LESS",-(P41-ABS(I41)),P41-ABS(I41))</f>
        <v>0</v>
      </c>
      <c r="T41" s="3">
        <f>L41-I41</f>
        <v>214880.72399999999</v>
      </c>
      <c r="U41" s="21"/>
      <c r="V41" s="21"/>
    </row>
    <row r="42" spans="1:22" ht="15" hidden="1" customHeight="1">
      <c r="A42" s="19" t="s">
        <v>27</v>
      </c>
      <c r="B42" s="19">
        <v>214731.72399999999</v>
      </c>
      <c r="C42" s="20">
        <v>85.09</v>
      </c>
      <c r="D42" s="19">
        <v>18271541.59</v>
      </c>
      <c r="E42" s="19" t="s">
        <v>19</v>
      </c>
      <c r="F42" s="19" t="s">
        <v>20</v>
      </c>
      <c r="G42" s="19" t="s">
        <v>627</v>
      </c>
      <c r="H42" s="20">
        <v>-4567.87</v>
      </c>
      <c r="I42" s="20">
        <v>-4037.73</v>
      </c>
      <c r="J42" s="20">
        <v>85.09</v>
      </c>
      <c r="K42" s="20">
        <v>343570.44</v>
      </c>
      <c r="L42" s="20">
        <v>210693.99400000001</v>
      </c>
      <c r="M42" s="19">
        <v>85.09</v>
      </c>
      <c r="N42" s="19">
        <v>17927971.149999999</v>
      </c>
      <c r="O42" s="27" t="s">
        <v>9</v>
      </c>
      <c r="P42" s="33">
        <f>IF(F42="Franchisee Rate Adjustment","",VLOOKUP(G42,[1]FINAL!A:D,4,FALSE))</f>
        <v>4037.7370000000001</v>
      </c>
      <c r="Q42" s="33">
        <f>IF(F42="Franchisee Rate Adjustment",SUMIF('[1]Fran Bank Payment'!A:A,G42,'[1]Fran Bank Payment'!G:G),VLOOKUP(G42,[1]FINAL!A:E,5,FALSE))</f>
        <v>343571.04100000003</v>
      </c>
      <c r="R42" s="3">
        <f>IF(E42="LESS",-ROUND(Q42-K42,3),ROUND(Q42-K42,3))</f>
        <v>-0.60099999999999998</v>
      </c>
      <c r="S42" s="3">
        <f>IF(E42="LESS",-(P42-ABS(I42)),P42-ABS(I42))</f>
        <v>-7.0000000000618456E-3</v>
      </c>
      <c r="T42" s="3">
        <f>L42-I42</f>
        <v>214731.72400000002</v>
      </c>
      <c r="U42" s="21"/>
      <c r="V42" s="21"/>
    </row>
    <row r="43" spans="1:22" ht="15" hidden="1" customHeight="1">
      <c r="A43" s="19" t="s">
        <v>27</v>
      </c>
      <c r="B43" s="19">
        <v>210693.99400000001</v>
      </c>
      <c r="C43" s="20">
        <v>85.09</v>
      </c>
      <c r="D43" s="19">
        <v>17927971.149999999</v>
      </c>
      <c r="E43" s="19" t="s">
        <v>19</v>
      </c>
      <c r="F43" s="19" t="s">
        <v>20</v>
      </c>
      <c r="G43" s="19" t="s">
        <v>626</v>
      </c>
      <c r="H43" s="20">
        <v>-7685.07</v>
      </c>
      <c r="I43" s="20">
        <v>-6647.8739999999998</v>
      </c>
      <c r="J43" s="20">
        <v>85.09</v>
      </c>
      <c r="K43" s="20">
        <v>565667.6</v>
      </c>
      <c r="L43" s="20">
        <v>204046.12</v>
      </c>
      <c r="M43" s="19">
        <v>85.09</v>
      </c>
      <c r="N43" s="19">
        <v>17362303.550000001</v>
      </c>
      <c r="O43" s="27" t="s">
        <v>9</v>
      </c>
      <c r="P43" s="33">
        <f>IF(F43="Franchisee Rate Adjustment","",VLOOKUP(G43,[1]FINAL!A:D,4,FALSE))</f>
        <v>6647.8779999999997</v>
      </c>
      <c r="Q43" s="33">
        <f>IF(F43="Franchisee Rate Adjustment",SUMIF('[1]Fran Bank Payment'!A:A,G43,'[1]Fran Bank Payment'!G:G),VLOOKUP(G43,[1]FINAL!A:E,5,FALSE))</f>
        <v>565667.93900000001</v>
      </c>
      <c r="R43" s="3">
        <f>IF(E43="LESS",-ROUND(Q43-K43,3),ROUND(Q43-K43,3))</f>
        <v>-0.33900000000000002</v>
      </c>
      <c r="S43" s="3">
        <f>IF(E43="LESS",-(P43-ABS(I43)),P43-ABS(I43))</f>
        <v>-3.9999999999054126E-3</v>
      </c>
      <c r="T43" s="3">
        <f>L43-I43</f>
        <v>210693.99400000001</v>
      </c>
      <c r="U43" s="21"/>
      <c r="V43" s="21"/>
    </row>
    <row r="44" spans="1:22" ht="15" hidden="1" customHeight="1">
      <c r="A44" s="19" t="s">
        <v>27</v>
      </c>
      <c r="B44" s="19">
        <v>204046.12</v>
      </c>
      <c r="C44" s="20">
        <v>85.09</v>
      </c>
      <c r="D44" s="19">
        <v>17362303.550000001</v>
      </c>
      <c r="E44" s="19" t="s">
        <v>19</v>
      </c>
      <c r="F44" s="19" t="s">
        <v>20</v>
      </c>
      <c r="G44" s="19" t="s">
        <v>625</v>
      </c>
      <c r="H44" s="20">
        <v>-5870.15</v>
      </c>
      <c r="I44" s="20">
        <v>-5181.5320000000002</v>
      </c>
      <c r="J44" s="20">
        <v>85.09</v>
      </c>
      <c r="K44" s="20">
        <v>440896.55</v>
      </c>
      <c r="L44" s="20">
        <v>198864.58799999999</v>
      </c>
      <c r="M44" s="19">
        <v>85.09</v>
      </c>
      <c r="N44" s="19">
        <v>16921407</v>
      </c>
      <c r="O44" s="27" t="s">
        <v>9</v>
      </c>
      <c r="P44" s="33">
        <f>IF(F44="Franchisee Rate Adjustment","",VLOOKUP(G44,[1]FINAL!A:D,4,FALSE))</f>
        <v>5181.54</v>
      </c>
      <c r="Q44" s="33">
        <f>IF(F44="Franchisee Rate Adjustment",SUMIF('[1]Fran Bank Payment'!A:A,G44,'[1]Fran Bank Payment'!G:G),VLOOKUP(G44,[1]FINAL!A:E,5,FALSE))</f>
        <v>440897.239</v>
      </c>
      <c r="R44" s="3">
        <f>IF(E44="LESS",-ROUND(Q44-K44,3),ROUND(Q44-K44,3))</f>
        <v>-0.68899999999999995</v>
      </c>
      <c r="S44" s="3">
        <f>IF(E44="LESS",-(P44-ABS(I44)),P44-ABS(I44))</f>
        <v>-7.9999999998108251E-3</v>
      </c>
      <c r="T44" s="3">
        <f>L44-I44</f>
        <v>204046.12</v>
      </c>
      <c r="U44" s="21"/>
      <c r="V44" s="21"/>
    </row>
    <row r="45" spans="1:22" ht="15" hidden="1" customHeight="1">
      <c r="A45" s="19" t="s">
        <v>56</v>
      </c>
      <c r="B45" s="19">
        <v>198864.58799999999</v>
      </c>
      <c r="C45" s="20">
        <v>85.09</v>
      </c>
      <c r="D45" s="19">
        <v>16921407</v>
      </c>
      <c r="E45" s="19" t="s">
        <v>19</v>
      </c>
      <c r="F45" s="19" t="s">
        <v>20</v>
      </c>
      <c r="G45" s="19" t="s">
        <v>624</v>
      </c>
      <c r="H45" s="20">
        <v>-61.43</v>
      </c>
      <c r="I45" s="20">
        <v>-49.143999999999998</v>
      </c>
      <c r="J45" s="20">
        <v>85.09</v>
      </c>
      <c r="K45" s="20">
        <v>4181.66</v>
      </c>
      <c r="L45" s="20">
        <v>198815.44399999999</v>
      </c>
      <c r="M45" s="19">
        <v>85.09</v>
      </c>
      <c r="N45" s="19">
        <v>16917225.34</v>
      </c>
      <c r="O45" s="27" t="s">
        <v>9</v>
      </c>
      <c r="P45" s="33">
        <f>IF(F45="Franchisee Rate Adjustment","",VLOOKUP(G45,[1]FINAL!A:D,4,FALSE))</f>
        <v>49.143999999999998</v>
      </c>
      <c r="Q45" s="33">
        <f>IF(F45="Franchisee Rate Adjustment",SUMIF('[1]Fran Bank Payment'!A:A,G45,'[1]Fran Bank Payment'!G:G),VLOOKUP(G45,[1]FINAL!A:E,5,FALSE))</f>
        <v>4181.6629999999996</v>
      </c>
      <c r="R45" s="3">
        <f>IF(E45="LESS",-ROUND(Q45-K45,3),ROUND(Q45-K45,3))</f>
        <v>-3.0000000000000001E-3</v>
      </c>
      <c r="S45" s="3">
        <f>IF(E45="LESS",-(P45-ABS(I45)),P45-ABS(I45))</f>
        <v>0</v>
      </c>
      <c r="T45" s="3">
        <f>L45-I45</f>
        <v>198864.58799999999</v>
      </c>
      <c r="U45" s="21"/>
      <c r="V45" s="21"/>
    </row>
    <row r="46" spans="1:22" ht="15" hidden="1" customHeight="1">
      <c r="A46" s="19" t="s">
        <v>56</v>
      </c>
      <c r="B46" s="19">
        <v>198815.44399999999</v>
      </c>
      <c r="C46" s="20">
        <v>85.09</v>
      </c>
      <c r="D46" s="19">
        <v>16917225.34</v>
      </c>
      <c r="E46" s="19" t="s">
        <v>19</v>
      </c>
      <c r="F46" s="19" t="s">
        <v>20</v>
      </c>
      <c r="G46" s="19" t="s">
        <v>623</v>
      </c>
      <c r="H46" s="20">
        <v>-610</v>
      </c>
      <c r="I46" s="20">
        <v>-591.70000000000005</v>
      </c>
      <c r="J46" s="20">
        <v>85.09</v>
      </c>
      <c r="K46" s="20">
        <v>50347.75</v>
      </c>
      <c r="L46" s="20">
        <v>198223.74400000001</v>
      </c>
      <c r="M46" s="19">
        <v>85.09</v>
      </c>
      <c r="N46" s="19">
        <v>16866877.59</v>
      </c>
      <c r="O46" s="27" t="s">
        <v>9</v>
      </c>
      <c r="P46" s="33">
        <f>IF(F46="Franchisee Rate Adjustment","",VLOOKUP(G46,[1]FINAL!A:D,4,FALSE))</f>
        <v>591.70000000000005</v>
      </c>
      <c r="Q46" s="33">
        <f>IF(F46="Franchisee Rate Adjustment",SUMIF('[1]Fran Bank Payment'!A:A,G46,'[1]Fran Bank Payment'!G:G),VLOOKUP(G46,[1]FINAL!A:E,5,FALSE))</f>
        <v>50347.752999999997</v>
      </c>
      <c r="R46" s="3">
        <f>IF(E46="LESS",-ROUND(Q46-K46,3),ROUND(Q46-K46,3))</f>
        <v>-3.0000000000000001E-3</v>
      </c>
      <c r="S46" s="3">
        <f>IF(E46="LESS",-(P46-ABS(I46)),P46-ABS(I46))</f>
        <v>0</v>
      </c>
      <c r="T46" s="3">
        <f>L46-I46</f>
        <v>198815.44400000002</v>
      </c>
      <c r="U46" s="21"/>
      <c r="V46" s="21"/>
    </row>
    <row r="47" spans="1:22" ht="15" hidden="1" customHeight="1">
      <c r="A47" s="19" t="s">
        <v>56</v>
      </c>
      <c r="B47" s="19">
        <v>198223.74400000001</v>
      </c>
      <c r="C47" s="20">
        <v>85.09</v>
      </c>
      <c r="D47" s="19">
        <v>16866877.59</v>
      </c>
      <c r="E47" s="19" t="s">
        <v>40</v>
      </c>
      <c r="F47" s="19" t="s">
        <v>41</v>
      </c>
      <c r="G47" s="19" t="s">
        <v>622</v>
      </c>
      <c r="H47" s="20">
        <v>63.08</v>
      </c>
      <c r="I47" s="20">
        <v>58.348999999999997</v>
      </c>
      <c r="J47" s="20">
        <v>83.4</v>
      </c>
      <c r="K47" s="20">
        <v>4866.3100000000004</v>
      </c>
      <c r="L47" s="20">
        <v>198282.09299999999</v>
      </c>
      <c r="M47" s="19">
        <v>85.09</v>
      </c>
      <c r="N47" s="19">
        <v>16871743.899999999</v>
      </c>
      <c r="O47" s="27" t="s">
        <v>9</v>
      </c>
      <c r="P47" s="33">
        <f>IF(F47="Franchisee Rate Adjustment","",VLOOKUP(G47,[1]FINAL!A:D,4,FALSE))</f>
        <v>58.348999999999997</v>
      </c>
      <c r="Q47" s="33">
        <f>IF(F47="Franchisee Rate Adjustment",SUMIF('[1]Fran Bank Payment'!A:A,G47,'[1]Fran Bank Payment'!G:G),VLOOKUP(G47,[1]FINAL!A:E,5,FALSE))</f>
        <v>4866.3069999999998</v>
      </c>
      <c r="R47" s="3">
        <f>IF(E47="LESS",-ROUND(Q47-K47,3),ROUND(Q47-K47,3))</f>
        <v>-3.0000000000000001E-3</v>
      </c>
      <c r="S47" s="3">
        <f>IF(E47="LESS",-(P47-ABS(I47)),P47-ABS(I47))</f>
        <v>0</v>
      </c>
      <c r="T47" s="3">
        <f>L47-I47</f>
        <v>198223.74400000001</v>
      </c>
      <c r="U47" s="21"/>
      <c r="V47" s="21"/>
    </row>
    <row r="48" spans="1:22" ht="15" hidden="1" customHeight="1">
      <c r="A48" s="19" t="s">
        <v>56</v>
      </c>
      <c r="B48" s="19">
        <v>198282.09299999999</v>
      </c>
      <c r="C48" s="20">
        <v>85.09</v>
      </c>
      <c r="D48" s="19">
        <v>16871743.899999999</v>
      </c>
      <c r="E48" s="19" t="s">
        <v>40</v>
      </c>
      <c r="F48" s="19" t="s">
        <v>41</v>
      </c>
      <c r="G48" s="19" t="s">
        <v>621</v>
      </c>
      <c r="H48" s="20">
        <v>43.16</v>
      </c>
      <c r="I48" s="20">
        <v>38.31</v>
      </c>
      <c r="J48" s="20">
        <v>83.4</v>
      </c>
      <c r="K48" s="20">
        <v>3195.06</v>
      </c>
      <c r="L48" s="20">
        <v>198320.40299999999</v>
      </c>
      <c r="M48" s="19">
        <v>85.09</v>
      </c>
      <c r="N48" s="19">
        <v>16874938.960000001</v>
      </c>
      <c r="O48" s="27" t="s">
        <v>9</v>
      </c>
      <c r="P48" s="33">
        <f>IF(F48="Franchisee Rate Adjustment","",VLOOKUP(G48,[1]FINAL!A:D,4,FALSE))</f>
        <v>38.31</v>
      </c>
      <c r="Q48" s="33">
        <f>IF(F48="Franchisee Rate Adjustment",SUMIF('[1]Fran Bank Payment'!A:A,G48,'[1]Fran Bank Payment'!G:G),VLOOKUP(G48,[1]FINAL!A:E,5,FALSE))</f>
        <v>3195.0540000000001</v>
      </c>
      <c r="R48" s="3">
        <f>IF(E48="LESS",-ROUND(Q48-K48,3),ROUND(Q48-K48,3))</f>
        <v>-6.0000000000000001E-3</v>
      </c>
      <c r="S48" s="3">
        <f>IF(E48="LESS",-(P48-ABS(I48)),P48-ABS(I48))</f>
        <v>0</v>
      </c>
      <c r="T48" s="3">
        <f>L48-I48</f>
        <v>198282.09299999999</v>
      </c>
      <c r="U48" s="21"/>
      <c r="V48" s="21"/>
    </row>
    <row r="49" spans="1:22" ht="15" hidden="1" customHeight="1">
      <c r="A49" s="19" t="s">
        <v>56</v>
      </c>
      <c r="B49" s="19">
        <v>198320.40299999999</v>
      </c>
      <c r="C49" s="20">
        <v>85.09</v>
      </c>
      <c r="D49" s="19">
        <v>16874938.960000001</v>
      </c>
      <c r="E49" s="19" t="s">
        <v>19</v>
      </c>
      <c r="F49" s="19" t="s">
        <v>20</v>
      </c>
      <c r="G49" s="19" t="s">
        <v>620</v>
      </c>
      <c r="H49" s="20">
        <v>-22.04</v>
      </c>
      <c r="I49" s="20">
        <v>-20.387</v>
      </c>
      <c r="J49" s="20">
        <v>85.09</v>
      </c>
      <c r="K49" s="20">
        <v>1734.73</v>
      </c>
      <c r="L49" s="20">
        <v>198300.016</v>
      </c>
      <c r="M49" s="19">
        <v>85.09</v>
      </c>
      <c r="N49" s="19">
        <v>16873204.23</v>
      </c>
      <c r="O49" s="27" t="s">
        <v>9</v>
      </c>
      <c r="P49" s="33">
        <f>IF(F49="Franchisee Rate Adjustment","",VLOOKUP(G49,[1]FINAL!A:D,4,FALSE))</f>
        <v>20.387</v>
      </c>
      <c r="Q49" s="33">
        <f>IF(F49="Franchisee Rate Adjustment",SUMIF('[1]Fran Bank Payment'!A:A,G49,'[1]Fran Bank Payment'!G:G),VLOOKUP(G49,[1]FINAL!A:E,5,FALSE))</f>
        <v>1734.73</v>
      </c>
      <c r="R49" s="3">
        <f>IF(E49="LESS",-ROUND(Q49-K49,3),ROUND(Q49-K49,3))</f>
        <v>0</v>
      </c>
      <c r="S49" s="3">
        <f>IF(E49="LESS",-(P49-ABS(I49)),P49-ABS(I49))</f>
        <v>0</v>
      </c>
      <c r="T49" s="3">
        <f>L49-I49</f>
        <v>198320.40299999999</v>
      </c>
      <c r="U49" s="21"/>
      <c r="V49" s="21"/>
    </row>
    <row r="50" spans="1:22" ht="15" hidden="1" customHeight="1">
      <c r="A50" s="19" t="s">
        <v>56</v>
      </c>
      <c r="B50" s="19">
        <v>198300.016</v>
      </c>
      <c r="C50" s="20">
        <v>85.09</v>
      </c>
      <c r="D50" s="19">
        <v>16873204.23</v>
      </c>
      <c r="E50" s="19" t="s">
        <v>19</v>
      </c>
      <c r="F50" s="19" t="s">
        <v>20</v>
      </c>
      <c r="G50" s="19" t="s">
        <v>619</v>
      </c>
      <c r="H50" s="20">
        <v>-4359.42</v>
      </c>
      <c r="I50" s="20">
        <v>-3763.32</v>
      </c>
      <c r="J50" s="20">
        <v>85.09</v>
      </c>
      <c r="K50" s="20">
        <v>320220.90999999997</v>
      </c>
      <c r="L50" s="20">
        <v>194536.696</v>
      </c>
      <c r="M50" s="19">
        <v>85.09</v>
      </c>
      <c r="N50" s="19">
        <v>16552983.32</v>
      </c>
      <c r="O50" s="27" t="s">
        <v>9</v>
      </c>
      <c r="P50" s="33">
        <f>IF(F50="Franchisee Rate Adjustment","",VLOOKUP(G50,[1]FINAL!A:D,4,FALSE))</f>
        <v>3763.32</v>
      </c>
      <c r="Q50" s="33">
        <f>IF(F50="Franchisee Rate Adjustment",SUMIF('[1]Fran Bank Payment'!A:A,G50,'[1]Fran Bank Payment'!G:G),VLOOKUP(G50,[1]FINAL!A:E,5,FALSE))</f>
        <v>320220.89899999998</v>
      </c>
      <c r="R50" s="3">
        <f>IF(E50="LESS",-ROUND(Q50-K50,3),ROUND(Q50-K50,3))</f>
        <v>1.0999999999999999E-2</v>
      </c>
      <c r="S50" s="3">
        <f>IF(E50="LESS",-(P50-ABS(I50)),P50-ABS(I50))</f>
        <v>0</v>
      </c>
      <c r="T50" s="3">
        <f>L50-I50</f>
        <v>198300.016</v>
      </c>
      <c r="U50" s="21"/>
      <c r="V50" s="21"/>
    </row>
    <row r="51" spans="1:22" ht="15" hidden="1" customHeight="1">
      <c r="A51" s="19" t="s">
        <v>56</v>
      </c>
      <c r="B51" s="19">
        <v>194536.696</v>
      </c>
      <c r="C51" s="20">
        <v>85.09</v>
      </c>
      <c r="D51" s="19">
        <v>16552983.32</v>
      </c>
      <c r="E51" s="19" t="s">
        <v>19</v>
      </c>
      <c r="F51" s="19" t="s">
        <v>20</v>
      </c>
      <c r="G51" s="19" t="s">
        <v>618</v>
      </c>
      <c r="H51" s="20">
        <v>-4819.04</v>
      </c>
      <c r="I51" s="20">
        <v>-4265.4009999999998</v>
      </c>
      <c r="J51" s="20">
        <v>85.09</v>
      </c>
      <c r="K51" s="20">
        <v>362942.96</v>
      </c>
      <c r="L51" s="20">
        <v>190271.29500000001</v>
      </c>
      <c r="M51" s="19">
        <v>85.09</v>
      </c>
      <c r="N51" s="19">
        <v>16190040.359999999</v>
      </c>
      <c r="O51" s="27" t="s">
        <v>9</v>
      </c>
      <c r="P51" s="33">
        <f>IF(F51="Franchisee Rate Adjustment","",VLOOKUP(G51,[1]FINAL!A:D,4,FALSE))</f>
        <v>4265.4040000000005</v>
      </c>
      <c r="Q51" s="33">
        <f>IF(F51="Franchisee Rate Adjustment",SUMIF('[1]Fran Bank Payment'!A:A,G51,'[1]Fran Bank Payment'!G:G),VLOOKUP(G51,[1]FINAL!A:E,5,FALSE))</f>
        <v>362943.22600000002</v>
      </c>
      <c r="R51" s="3">
        <f>IF(E51="LESS",-ROUND(Q51-K51,3),ROUND(Q51-K51,3))</f>
        <v>-0.26600000000000001</v>
      </c>
      <c r="S51" s="3">
        <f>IF(E51="LESS",-(P51-ABS(I51)),P51-ABS(I51))</f>
        <v>-3.0000000006111804E-3</v>
      </c>
      <c r="T51" s="3">
        <f>L51-I51</f>
        <v>194536.69600000003</v>
      </c>
      <c r="U51" s="21"/>
      <c r="V51" s="21"/>
    </row>
    <row r="52" spans="1:22" ht="15" hidden="1" customHeight="1">
      <c r="A52" s="19" t="s">
        <v>56</v>
      </c>
      <c r="B52" s="19">
        <v>190271.29500000001</v>
      </c>
      <c r="C52" s="20">
        <v>85.09</v>
      </c>
      <c r="D52" s="19">
        <v>16190040.359999999</v>
      </c>
      <c r="E52" s="19" t="s">
        <v>19</v>
      </c>
      <c r="F52" s="19" t="s">
        <v>20</v>
      </c>
      <c r="G52" s="19" t="s">
        <v>617</v>
      </c>
      <c r="H52" s="20">
        <v>-2775.96</v>
      </c>
      <c r="I52" s="20">
        <v>-2393.5010000000002</v>
      </c>
      <c r="J52" s="20">
        <v>85.09</v>
      </c>
      <c r="K52" s="20">
        <v>203663.01</v>
      </c>
      <c r="L52" s="20">
        <v>187877.79399999999</v>
      </c>
      <c r="M52" s="19">
        <v>85.09</v>
      </c>
      <c r="N52" s="19">
        <v>15986377.35</v>
      </c>
      <c r="O52" s="27" t="s">
        <v>9</v>
      </c>
      <c r="P52" s="33">
        <f>IF(F52="Franchisee Rate Adjustment","",VLOOKUP(G52,[1]FINAL!A:D,4,FALSE))</f>
        <v>2393.502</v>
      </c>
      <c r="Q52" s="33">
        <f>IF(F52="Franchisee Rate Adjustment",SUMIF('[1]Fran Bank Payment'!A:A,G52,'[1]Fran Bank Payment'!G:G),VLOOKUP(G52,[1]FINAL!A:E,5,FALSE))</f>
        <v>203663.08499999999</v>
      </c>
      <c r="R52" s="3">
        <f>IF(E52="LESS",-ROUND(Q52-K52,3),ROUND(Q52-K52,3))</f>
        <v>-7.4999999999999997E-2</v>
      </c>
      <c r="S52" s="3">
        <f>IF(E52="LESS",-(P52-ABS(I52)),P52-ABS(I52))</f>
        <v>-9.9999999974897946E-4</v>
      </c>
      <c r="T52" s="3">
        <f>L52-I52</f>
        <v>190271.29499999998</v>
      </c>
      <c r="U52" s="21"/>
      <c r="V52" s="21"/>
    </row>
    <row r="53" spans="1:22" ht="15" hidden="1" customHeight="1">
      <c r="A53" s="19" t="s">
        <v>56</v>
      </c>
      <c r="B53" s="19">
        <v>187877.79399999999</v>
      </c>
      <c r="C53" s="20">
        <v>85.09</v>
      </c>
      <c r="D53" s="19">
        <v>15986377.35</v>
      </c>
      <c r="E53" s="19" t="s">
        <v>19</v>
      </c>
      <c r="F53" s="19" t="s">
        <v>20</v>
      </c>
      <c r="G53" s="19" t="s">
        <v>616</v>
      </c>
      <c r="H53" s="20">
        <v>-13.46</v>
      </c>
      <c r="I53" s="20">
        <v>-12.45</v>
      </c>
      <c r="J53" s="20">
        <v>85.09</v>
      </c>
      <c r="K53" s="20">
        <v>1059.3699999999999</v>
      </c>
      <c r="L53" s="20">
        <v>187865.34400000001</v>
      </c>
      <c r="M53" s="19">
        <v>85.09</v>
      </c>
      <c r="N53" s="19">
        <v>15985317.98</v>
      </c>
      <c r="O53" s="27" t="s">
        <v>9</v>
      </c>
      <c r="P53" s="33">
        <f>IF(F53="Franchisee Rate Adjustment","",VLOOKUP(G53,[1]FINAL!A:D,4,FALSE))</f>
        <v>12.451000000000001</v>
      </c>
      <c r="Q53" s="33">
        <f>IF(F53="Franchisee Rate Adjustment",SUMIF('[1]Fran Bank Payment'!A:A,G53,'[1]Fran Bank Payment'!G:G),VLOOKUP(G53,[1]FINAL!A:E,5,FALSE))</f>
        <v>1059.4559999999999</v>
      </c>
      <c r="R53" s="3">
        <f>IF(E53="LESS",-ROUND(Q53-K53,3),ROUND(Q53-K53,3))</f>
        <v>-8.5999999999999993E-2</v>
      </c>
      <c r="S53" s="3">
        <f>IF(E53="LESS",-(P53-ABS(I53)),P53-ABS(I53))</f>
        <v>-1.0000000000012221E-3</v>
      </c>
      <c r="T53" s="3">
        <f>L53-I53</f>
        <v>187877.79400000002</v>
      </c>
      <c r="U53" s="21"/>
      <c r="V53" s="21"/>
    </row>
    <row r="54" spans="1:22" ht="15" hidden="1" customHeight="1">
      <c r="A54" s="19" t="s">
        <v>56</v>
      </c>
      <c r="B54" s="19">
        <v>187865.34400000001</v>
      </c>
      <c r="C54" s="20">
        <v>85.09</v>
      </c>
      <c r="D54" s="19">
        <v>15985317.98</v>
      </c>
      <c r="E54" s="19" t="s">
        <v>19</v>
      </c>
      <c r="F54" s="19" t="s">
        <v>20</v>
      </c>
      <c r="G54" s="19" t="s">
        <v>615</v>
      </c>
      <c r="H54" s="20">
        <v>-10.89</v>
      </c>
      <c r="I54" s="20">
        <v>-10.073</v>
      </c>
      <c r="J54" s="20">
        <v>85.09</v>
      </c>
      <c r="K54" s="20">
        <v>857.11</v>
      </c>
      <c r="L54" s="20">
        <v>187855.27100000001</v>
      </c>
      <c r="M54" s="19">
        <v>85.09</v>
      </c>
      <c r="N54" s="19">
        <v>15984460.869999999</v>
      </c>
      <c r="O54" s="27" t="s">
        <v>9</v>
      </c>
      <c r="P54" s="33">
        <f>IF(F54="Franchisee Rate Adjustment","",VLOOKUP(G54,[1]FINAL!A:D,4,FALSE))</f>
        <v>10.074</v>
      </c>
      <c r="Q54" s="33">
        <f>IF(F54="Franchisee Rate Adjustment",SUMIF('[1]Fran Bank Payment'!A:A,G54,'[1]Fran Bank Payment'!G:G),VLOOKUP(G54,[1]FINAL!A:E,5,FALSE))</f>
        <v>857.197</v>
      </c>
      <c r="R54" s="3">
        <f>IF(E54="LESS",-ROUND(Q54-K54,3),ROUND(Q54-K54,3))</f>
        <v>-8.6999999999999994E-2</v>
      </c>
      <c r="S54" s="3">
        <f>IF(E54="LESS",-(P54-ABS(I54)),P54-ABS(I54))</f>
        <v>-9.9999999999944578E-4</v>
      </c>
      <c r="T54" s="3">
        <f>L54-I54</f>
        <v>187865.34400000001</v>
      </c>
      <c r="U54" s="21"/>
      <c r="V54" s="21"/>
    </row>
    <row r="55" spans="1:22" ht="15" hidden="1" customHeight="1">
      <c r="A55" s="19" t="s">
        <v>56</v>
      </c>
      <c r="B55" s="19">
        <v>187855.27100000001</v>
      </c>
      <c r="C55" s="20">
        <v>85.09</v>
      </c>
      <c r="D55" s="19">
        <v>15984460.869999999</v>
      </c>
      <c r="E55" s="19" t="s">
        <v>19</v>
      </c>
      <c r="F55" s="19" t="s">
        <v>20</v>
      </c>
      <c r="G55" s="19" t="s">
        <v>614</v>
      </c>
      <c r="H55" s="20">
        <v>-469.81</v>
      </c>
      <c r="I55" s="20">
        <v>-396.58100000000002</v>
      </c>
      <c r="J55" s="20">
        <v>85.09</v>
      </c>
      <c r="K55" s="20">
        <v>33745.07</v>
      </c>
      <c r="L55" s="20">
        <v>187458.69</v>
      </c>
      <c r="M55" s="19">
        <v>85.09</v>
      </c>
      <c r="N55" s="19">
        <v>15950715.800000001</v>
      </c>
      <c r="O55" s="27" t="s">
        <v>9</v>
      </c>
      <c r="P55" s="33">
        <f>IF(F55="Franchisee Rate Adjustment","",VLOOKUP(G55,[1]FINAL!A:D,4,FALSE))</f>
        <v>396.58100000000002</v>
      </c>
      <c r="Q55" s="33">
        <f>IF(F55="Franchisee Rate Adjustment",SUMIF('[1]Fran Bank Payment'!A:A,G55,'[1]Fran Bank Payment'!G:G),VLOOKUP(G55,[1]FINAL!A:E,5,FALSE))</f>
        <v>33745.076999999997</v>
      </c>
      <c r="R55" s="3">
        <f>IF(E55="LESS",-ROUND(Q55-K55,3),ROUND(Q55-K55,3))</f>
        <v>-7.0000000000000001E-3</v>
      </c>
      <c r="S55" s="3">
        <f>IF(E55="LESS",-(P55-ABS(I55)),P55-ABS(I55))</f>
        <v>0</v>
      </c>
      <c r="T55" s="3">
        <f>L55-I55</f>
        <v>187855.27100000001</v>
      </c>
      <c r="U55" s="21"/>
      <c r="V55" s="21"/>
    </row>
    <row r="56" spans="1:22" ht="15" hidden="1" customHeight="1">
      <c r="A56" s="19" t="s">
        <v>56</v>
      </c>
      <c r="B56" s="19">
        <v>187458.69</v>
      </c>
      <c r="C56" s="20">
        <v>85.09</v>
      </c>
      <c r="D56" s="19">
        <v>15950715.800000001</v>
      </c>
      <c r="E56" s="19" t="s">
        <v>19</v>
      </c>
      <c r="F56" s="19" t="s">
        <v>20</v>
      </c>
      <c r="G56" s="19" t="s">
        <v>613</v>
      </c>
      <c r="H56" s="20">
        <v>-4.0599999999999996</v>
      </c>
      <c r="I56" s="20">
        <v>-3.7549999999999999</v>
      </c>
      <c r="J56" s="20">
        <v>85.09</v>
      </c>
      <c r="K56" s="20">
        <v>319.51</v>
      </c>
      <c r="L56" s="20">
        <v>187454.935</v>
      </c>
      <c r="M56" s="19">
        <v>85.09</v>
      </c>
      <c r="N56" s="19">
        <v>15950396.289999999</v>
      </c>
      <c r="O56" s="27" t="s">
        <v>9</v>
      </c>
      <c r="P56" s="33">
        <f>IF(F56="Franchisee Rate Adjustment","",VLOOKUP(G56,[1]FINAL!A:D,4,FALSE))</f>
        <v>3.7549999999999999</v>
      </c>
      <c r="Q56" s="33">
        <f>IF(F56="Franchisee Rate Adjustment",SUMIF('[1]Fran Bank Payment'!A:A,G56,'[1]Fran Bank Payment'!G:G),VLOOKUP(G56,[1]FINAL!A:E,5,FALSE))</f>
        <v>319.51299999999998</v>
      </c>
      <c r="R56" s="3">
        <f>IF(E56="LESS",-ROUND(Q56-K56,3),ROUND(Q56-K56,3))</f>
        <v>-3.0000000000000001E-3</v>
      </c>
      <c r="S56" s="35">
        <f>IF(E56="LESS",-(P56-ABS(I56)),P56-ABS(I56))</f>
        <v>0</v>
      </c>
      <c r="T56" s="3">
        <f>L56-I56</f>
        <v>187458.69</v>
      </c>
      <c r="U56" s="21"/>
      <c r="V56" s="21"/>
    </row>
    <row r="57" spans="1:22" ht="15" hidden="1" customHeight="1">
      <c r="A57" s="19" t="s">
        <v>56</v>
      </c>
      <c r="B57" s="19">
        <v>187454.935</v>
      </c>
      <c r="C57" s="20">
        <v>85.09</v>
      </c>
      <c r="D57" s="19">
        <v>15950396.289999999</v>
      </c>
      <c r="E57" s="19" t="s">
        <v>19</v>
      </c>
      <c r="F57" s="19" t="s">
        <v>20</v>
      </c>
      <c r="G57" s="19" t="s">
        <v>612</v>
      </c>
      <c r="H57" s="20">
        <v>-1155.04</v>
      </c>
      <c r="I57" s="20">
        <v>-969.38900000000001</v>
      </c>
      <c r="J57" s="20">
        <v>85.09</v>
      </c>
      <c r="K57" s="20">
        <v>82485.31</v>
      </c>
      <c r="L57" s="20">
        <v>186485.546</v>
      </c>
      <c r="M57" s="19">
        <v>85.09</v>
      </c>
      <c r="N57" s="19">
        <v>15867910.98</v>
      </c>
      <c r="O57" s="27" t="s">
        <v>9</v>
      </c>
      <c r="P57" s="33">
        <f>IF(F57="Franchisee Rate Adjustment","",VLOOKUP(G57,[1]FINAL!A:D,4,FALSE))</f>
        <v>969.39200000000005</v>
      </c>
      <c r="Q57" s="33">
        <f>IF(F57="Franchisee Rate Adjustment",SUMIF('[1]Fran Bank Payment'!A:A,G57,'[1]Fran Bank Payment'!G:G),VLOOKUP(G57,[1]FINAL!A:E,5,FALSE))</f>
        <v>82485.565000000002</v>
      </c>
      <c r="R57" s="3">
        <f>IF(E57="LESS",-ROUND(Q57-K57,3),ROUND(Q57-K57,3))</f>
        <v>-0.255</v>
      </c>
      <c r="S57" s="35">
        <f>IF(E57="LESS",-(P57-ABS(I57)),P57-ABS(I57))</f>
        <v>-3.0000000000427463E-3</v>
      </c>
      <c r="T57" s="3">
        <f>L57-I57</f>
        <v>187454.935</v>
      </c>
      <c r="U57" s="21"/>
      <c r="V57" s="21"/>
    </row>
    <row r="58" spans="1:22" ht="15" hidden="1" customHeight="1">
      <c r="A58" s="19" t="s">
        <v>56</v>
      </c>
      <c r="B58" s="19">
        <v>186485.546</v>
      </c>
      <c r="C58" s="20">
        <v>85.09</v>
      </c>
      <c r="D58" s="19">
        <v>15867910.98</v>
      </c>
      <c r="E58" s="19" t="s">
        <v>19</v>
      </c>
      <c r="F58" s="19" t="s">
        <v>20</v>
      </c>
      <c r="G58" s="19" t="s">
        <v>611</v>
      </c>
      <c r="H58" s="20">
        <v>-4237.2219999999998</v>
      </c>
      <c r="I58" s="20">
        <v>-3725.5160000000001</v>
      </c>
      <c r="J58" s="20">
        <v>85.09</v>
      </c>
      <c r="K58" s="20">
        <v>317004.15000000002</v>
      </c>
      <c r="L58" s="20">
        <v>182760.03</v>
      </c>
      <c r="M58" s="19">
        <v>85.09</v>
      </c>
      <c r="N58" s="19">
        <v>15550906.83</v>
      </c>
      <c r="O58" s="27" t="s">
        <v>9</v>
      </c>
      <c r="P58" s="33">
        <f>IF(F58="Franchisee Rate Adjustment","",VLOOKUP(G58,[1]FINAL!A:D,4,FALSE))</f>
        <v>3725.5250000000001</v>
      </c>
      <c r="Q58" s="33">
        <f>IF(F58="Franchisee Rate Adjustment",SUMIF('[1]Fran Bank Payment'!A:A,G58,'[1]Fran Bank Payment'!G:G),VLOOKUP(G58,[1]FINAL!A:E,5,FALSE))</f>
        <v>317004.92200000002</v>
      </c>
      <c r="R58" s="3">
        <f>IF(E58="LESS",-ROUND(Q58-K58,3),ROUND(Q58-K58,3))</f>
        <v>-0.77200000000000002</v>
      </c>
      <c r="S58" s="35">
        <f>IF(E58="LESS",-(P58-ABS(I58)),P58-ABS(I58))</f>
        <v>-9.0000000000145519E-3</v>
      </c>
      <c r="T58" s="3">
        <f>L58-I58</f>
        <v>186485.546</v>
      </c>
      <c r="U58" s="21"/>
      <c r="V58" s="21"/>
    </row>
    <row r="59" spans="1:22" ht="15" hidden="1" customHeight="1">
      <c r="A59" s="19" t="s">
        <v>56</v>
      </c>
      <c r="B59" s="19">
        <v>182760.03</v>
      </c>
      <c r="C59" s="20">
        <v>85.09</v>
      </c>
      <c r="D59" s="19">
        <v>15550906.83</v>
      </c>
      <c r="E59" s="19" t="s">
        <v>19</v>
      </c>
      <c r="F59" s="19" t="s">
        <v>20</v>
      </c>
      <c r="G59" s="19" t="s">
        <v>610</v>
      </c>
      <c r="H59" s="20">
        <v>-1263.01</v>
      </c>
      <c r="I59" s="20">
        <v>-1121.818</v>
      </c>
      <c r="J59" s="20">
        <v>85.09</v>
      </c>
      <c r="K59" s="20">
        <v>95455.5</v>
      </c>
      <c r="L59" s="20">
        <v>181638.212</v>
      </c>
      <c r="M59" s="19">
        <v>85.09</v>
      </c>
      <c r="N59" s="19">
        <v>15455451.33</v>
      </c>
      <c r="O59" s="27" t="s">
        <v>9</v>
      </c>
      <c r="P59" s="33">
        <f>IF(F59="Franchisee Rate Adjustment","",VLOOKUP(G59,[1]FINAL!A:D,4,FALSE))</f>
        <v>1121.8219999999999</v>
      </c>
      <c r="Q59" s="33">
        <f>IF(F59="Franchisee Rate Adjustment",SUMIF('[1]Fran Bank Payment'!A:A,G59,'[1]Fran Bank Payment'!G:G),VLOOKUP(G59,[1]FINAL!A:E,5,FALSE))</f>
        <v>95455.834000000003</v>
      </c>
      <c r="R59" s="3">
        <f>IF(E59="LESS",-ROUND(Q59-K59,3),ROUND(Q59-K59,3))</f>
        <v>-0.33400000000000002</v>
      </c>
      <c r="S59" s="3">
        <f>IF(E59="LESS",-(P59-ABS(I59)),P59-ABS(I59))</f>
        <v>-3.9999999999054126E-3</v>
      </c>
      <c r="T59" s="3">
        <f>L59-I59</f>
        <v>182760.03</v>
      </c>
      <c r="U59" s="21"/>
      <c r="V59" s="21"/>
    </row>
    <row r="60" spans="1:22" ht="15" hidden="1" customHeight="1">
      <c r="A60" s="19" t="s">
        <v>56</v>
      </c>
      <c r="B60" s="19">
        <v>181638.212</v>
      </c>
      <c r="C60" s="20">
        <v>85.09</v>
      </c>
      <c r="D60" s="19">
        <v>15455451.33</v>
      </c>
      <c r="E60" s="19" t="s">
        <v>19</v>
      </c>
      <c r="F60" s="19" t="s">
        <v>20</v>
      </c>
      <c r="G60" s="19" t="s">
        <v>609</v>
      </c>
      <c r="H60" s="20">
        <v>-17.96</v>
      </c>
      <c r="I60" s="20">
        <v>-16.614000000000001</v>
      </c>
      <c r="J60" s="20">
        <v>85.09</v>
      </c>
      <c r="K60" s="20">
        <v>1413.69</v>
      </c>
      <c r="L60" s="20">
        <v>181621.598</v>
      </c>
      <c r="M60" s="19">
        <v>85.09</v>
      </c>
      <c r="N60" s="19">
        <v>15454037.640000001</v>
      </c>
      <c r="O60" s="27" t="s">
        <v>9</v>
      </c>
      <c r="P60" s="33">
        <f>IF(F60="Franchisee Rate Adjustment","",VLOOKUP(G60,[1]FINAL!A:D,4,FALSE))</f>
        <v>16.614000000000001</v>
      </c>
      <c r="Q60" s="33">
        <f>IF(F60="Franchisee Rate Adjustment",SUMIF('[1]Fran Bank Payment'!A:A,G60,'[1]Fran Bank Payment'!G:G),VLOOKUP(G60,[1]FINAL!A:E,5,FALSE))</f>
        <v>1413.6849999999999</v>
      </c>
      <c r="R60" s="3">
        <f>IF(E60="LESS",-ROUND(Q60-K60,3),ROUND(Q60-K60,3))</f>
        <v>5.0000000000000001E-3</v>
      </c>
      <c r="S60" s="3">
        <f>IF(E60="LESS",-(P60-ABS(I60)),P60-ABS(I60))</f>
        <v>0</v>
      </c>
      <c r="T60" s="3">
        <f>L60-I60</f>
        <v>181638.212</v>
      </c>
      <c r="U60" s="21"/>
      <c r="V60" s="21"/>
    </row>
    <row r="61" spans="1:22" ht="15" hidden="1" customHeight="1">
      <c r="A61" s="19" t="s">
        <v>56</v>
      </c>
      <c r="B61" s="19">
        <v>181621.598</v>
      </c>
      <c r="C61" s="20">
        <v>85.09</v>
      </c>
      <c r="D61" s="19">
        <v>15454037.640000001</v>
      </c>
      <c r="E61" s="19" t="s">
        <v>19</v>
      </c>
      <c r="F61" s="19" t="s">
        <v>20</v>
      </c>
      <c r="G61" s="19" t="s">
        <v>608</v>
      </c>
      <c r="H61" s="20">
        <v>-1115.9000000000001</v>
      </c>
      <c r="I61" s="20">
        <v>-897.16399999999999</v>
      </c>
      <c r="J61" s="20">
        <v>85.09</v>
      </c>
      <c r="K61" s="20">
        <v>76339.69</v>
      </c>
      <c r="L61" s="20">
        <v>180724.43400000001</v>
      </c>
      <c r="M61" s="19">
        <v>85.09</v>
      </c>
      <c r="N61" s="19">
        <v>15377697.949999999</v>
      </c>
      <c r="O61" s="27" t="s">
        <v>9</v>
      </c>
      <c r="P61" s="33">
        <f>IF(F61="Franchisee Rate Adjustment","",VLOOKUP(G61,[1]FINAL!A:D,4,FALSE))</f>
        <v>897.16499999999996</v>
      </c>
      <c r="Q61" s="33">
        <f>IF(F61="Franchisee Rate Adjustment",SUMIF('[1]Fran Bank Payment'!A:A,G61,'[1]Fran Bank Payment'!G:G),VLOOKUP(G61,[1]FINAL!A:E,5,FALSE))</f>
        <v>76339.77</v>
      </c>
      <c r="R61" s="3">
        <f>IF(E61="LESS",-ROUND(Q61-K61,3),ROUND(Q61-K61,3))</f>
        <v>-0.08</v>
      </c>
      <c r="S61" s="3">
        <f>IF(E61="LESS",-(P61-ABS(I61)),P61-ABS(I61))</f>
        <v>-9.9999999997635314E-4</v>
      </c>
      <c r="T61" s="3">
        <f>L61-I61</f>
        <v>181621.598</v>
      </c>
      <c r="U61" s="21"/>
      <c r="V61" s="21"/>
    </row>
    <row r="62" spans="1:22" ht="15" hidden="1" customHeight="1">
      <c r="A62" s="19" t="s">
        <v>56</v>
      </c>
      <c r="B62" s="19">
        <v>180724.43400000001</v>
      </c>
      <c r="C62" s="20">
        <v>85.09</v>
      </c>
      <c r="D62" s="19">
        <v>15377697.949999999</v>
      </c>
      <c r="E62" s="19" t="s">
        <v>19</v>
      </c>
      <c r="F62" s="19" t="s">
        <v>20</v>
      </c>
      <c r="G62" s="19" t="s">
        <v>607</v>
      </c>
      <c r="H62" s="20">
        <v>-1775.2</v>
      </c>
      <c r="I62" s="20">
        <v>-1380.326</v>
      </c>
      <c r="J62" s="20">
        <v>85.09</v>
      </c>
      <c r="K62" s="20">
        <v>117451.93</v>
      </c>
      <c r="L62" s="20">
        <v>179344.10800000001</v>
      </c>
      <c r="M62" s="19">
        <v>85.09</v>
      </c>
      <c r="N62" s="19">
        <v>15260246.02</v>
      </c>
      <c r="O62" s="27" t="s">
        <v>9</v>
      </c>
      <c r="P62" s="33">
        <f>IF(F62="Franchisee Rate Adjustment","",VLOOKUP(G62,[1]FINAL!A:D,4,FALSE))</f>
        <v>1380.327</v>
      </c>
      <c r="Q62" s="33">
        <f>IF(F62="Franchisee Rate Adjustment",SUMIF('[1]Fran Bank Payment'!A:A,G62,'[1]Fran Bank Payment'!G:G),VLOOKUP(G62,[1]FINAL!A:E,5,FALSE))</f>
        <v>117452.024</v>
      </c>
      <c r="R62" s="3">
        <f>IF(E62="LESS",-ROUND(Q62-K62,3),ROUND(Q62-K62,3))</f>
        <v>-9.4E-2</v>
      </c>
      <c r="S62" s="3">
        <f>IF(E62="LESS",-(P62-ABS(I62)),P62-ABS(I62))</f>
        <v>-9.9999999997635314E-4</v>
      </c>
      <c r="T62" s="3">
        <f>L62-I62</f>
        <v>180724.43400000001</v>
      </c>
      <c r="U62" s="21"/>
      <c r="V62" s="21"/>
    </row>
    <row r="63" spans="1:22" ht="15" hidden="1" customHeight="1">
      <c r="A63" s="19" t="s">
        <v>56</v>
      </c>
      <c r="B63" s="19">
        <v>179344.10800000001</v>
      </c>
      <c r="C63" s="20">
        <v>85.09</v>
      </c>
      <c r="D63" s="19">
        <v>15260246.02</v>
      </c>
      <c r="E63" s="19" t="s">
        <v>19</v>
      </c>
      <c r="F63" s="19" t="s">
        <v>20</v>
      </c>
      <c r="G63" s="19" t="s">
        <v>606</v>
      </c>
      <c r="H63" s="20">
        <v>-559.09</v>
      </c>
      <c r="I63" s="20">
        <v>-441.83699999999999</v>
      </c>
      <c r="J63" s="20">
        <v>85.09</v>
      </c>
      <c r="K63" s="20">
        <v>37595.910000000003</v>
      </c>
      <c r="L63" s="20">
        <v>178902.27100000001</v>
      </c>
      <c r="M63" s="19">
        <v>85.09</v>
      </c>
      <c r="N63" s="19">
        <v>15222650.109999999</v>
      </c>
      <c r="O63" s="27" t="s">
        <v>9</v>
      </c>
      <c r="P63" s="33">
        <f>IF(F63="Franchisee Rate Adjustment","",VLOOKUP(G63,[1]FINAL!A:D,4,FALSE))</f>
        <v>441.83800000000002</v>
      </c>
      <c r="Q63" s="33">
        <f>IF(F63="Franchisee Rate Adjustment",SUMIF('[1]Fran Bank Payment'!A:A,G63,'[1]Fran Bank Payment'!G:G),VLOOKUP(G63,[1]FINAL!A:E,5,FALSE))</f>
        <v>37595.995000000003</v>
      </c>
      <c r="R63" s="3">
        <f>IF(E63="LESS",-ROUND(Q63-K63,3),ROUND(Q63-K63,3))</f>
        <v>-8.5000000000000006E-2</v>
      </c>
      <c r="S63" s="3">
        <f>IF(E63="LESS",-(P63-ABS(I63)),P63-ABS(I63))</f>
        <v>-1.0000000000331966E-3</v>
      </c>
      <c r="T63" s="3">
        <f>L63-I63</f>
        <v>179344.10800000001</v>
      </c>
      <c r="U63" s="21"/>
      <c r="V63" s="21"/>
    </row>
    <row r="64" spans="1:22" ht="15" hidden="1" customHeight="1">
      <c r="A64" s="19" t="s">
        <v>56</v>
      </c>
      <c r="B64" s="19">
        <v>178902.27100000001</v>
      </c>
      <c r="C64" s="20">
        <v>85.09</v>
      </c>
      <c r="D64" s="19">
        <v>15222650.109999999</v>
      </c>
      <c r="E64" s="19" t="s">
        <v>19</v>
      </c>
      <c r="F64" s="19" t="s">
        <v>20</v>
      </c>
      <c r="G64" s="19" t="s">
        <v>605</v>
      </c>
      <c r="H64" s="20">
        <v>-37.9</v>
      </c>
      <c r="I64" s="20">
        <v>-34.838999999999999</v>
      </c>
      <c r="J64" s="20">
        <v>85.09</v>
      </c>
      <c r="K64" s="20">
        <v>2964.45</v>
      </c>
      <c r="L64" s="20">
        <v>178867.432</v>
      </c>
      <c r="M64" s="19">
        <v>85.09</v>
      </c>
      <c r="N64" s="19">
        <v>15219685.66</v>
      </c>
      <c r="O64" s="27" t="s">
        <v>9</v>
      </c>
      <c r="P64" s="33">
        <f>IF(F64="Franchisee Rate Adjustment","",VLOOKUP(G64,[1]FINAL!A:D,4,FALSE))</f>
        <v>34.840000000000003</v>
      </c>
      <c r="Q64" s="33">
        <f>IF(F64="Franchisee Rate Adjustment",SUMIF('[1]Fran Bank Payment'!A:A,G64,'[1]Fran Bank Payment'!G:G),VLOOKUP(G64,[1]FINAL!A:E,5,FALSE))</f>
        <v>2964.5360000000001</v>
      </c>
      <c r="R64" s="3">
        <f>IF(E64="LESS",-ROUND(Q64-K64,3),ROUND(Q64-K64,3))</f>
        <v>-8.5999999999999993E-2</v>
      </c>
      <c r="S64" s="3">
        <f>IF(E64="LESS",-(P64-ABS(I64)),P64-ABS(I64))</f>
        <v>-1.0000000000047748E-3</v>
      </c>
      <c r="T64" s="3">
        <f>L64-I64</f>
        <v>178902.27100000001</v>
      </c>
      <c r="U64" s="21"/>
      <c r="V64" s="21"/>
    </row>
    <row r="65" spans="1:22" ht="15" hidden="1" customHeight="1">
      <c r="A65" s="19" t="s">
        <v>56</v>
      </c>
      <c r="B65" s="19">
        <v>178867.432</v>
      </c>
      <c r="C65" s="20">
        <v>85.09</v>
      </c>
      <c r="D65" s="19">
        <v>15219685.66</v>
      </c>
      <c r="E65" s="19" t="s">
        <v>19</v>
      </c>
      <c r="F65" s="19" t="s">
        <v>20</v>
      </c>
      <c r="G65" s="19" t="s">
        <v>604</v>
      </c>
      <c r="H65" s="20">
        <v>-48.98</v>
      </c>
      <c r="I65" s="20">
        <v>-39.183999999999997</v>
      </c>
      <c r="J65" s="20">
        <v>85.09</v>
      </c>
      <c r="K65" s="20">
        <v>3334.17</v>
      </c>
      <c r="L65" s="20">
        <v>178828.24799999999</v>
      </c>
      <c r="M65" s="19">
        <v>85.09</v>
      </c>
      <c r="N65" s="19">
        <v>15216351.49</v>
      </c>
      <c r="O65" s="27" t="s">
        <v>9</v>
      </c>
      <c r="P65" s="33">
        <f>IF(F65="Franchisee Rate Adjustment","",VLOOKUP(G65,[1]FINAL!A:D,4,FALSE))</f>
        <v>39.183999999999997</v>
      </c>
      <c r="Q65" s="33">
        <f>IF(F65="Franchisee Rate Adjustment",SUMIF('[1]Fran Bank Payment'!A:A,G65,'[1]Fran Bank Payment'!G:G),VLOOKUP(G65,[1]FINAL!A:E,5,FALSE))</f>
        <v>3334.1669999999999</v>
      </c>
      <c r="R65" s="3">
        <f>IF(E65="LESS",-ROUND(Q65-K65,3),ROUND(Q65-K65,3))</f>
        <v>3.0000000000000001E-3</v>
      </c>
      <c r="S65" s="3">
        <f>IF(E65="LESS",-(P65-ABS(I65)),P65-ABS(I65))</f>
        <v>0</v>
      </c>
      <c r="T65" s="3">
        <f>L65-I65</f>
        <v>178867.432</v>
      </c>
      <c r="U65" s="21"/>
      <c r="V65" s="21"/>
    </row>
    <row r="66" spans="1:22" ht="15" hidden="1" customHeight="1">
      <c r="A66" s="19" t="s">
        <v>56</v>
      </c>
      <c r="B66" s="19">
        <v>178828.24799999999</v>
      </c>
      <c r="C66" s="20">
        <v>85.09</v>
      </c>
      <c r="D66" s="19">
        <v>15216351.49</v>
      </c>
      <c r="E66" s="19" t="s">
        <v>19</v>
      </c>
      <c r="F66" s="19" t="s">
        <v>20</v>
      </c>
      <c r="G66" s="19" t="s">
        <v>603</v>
      </c>
      <c r="H66" s="20">
        <v>-3.85</v>
      </c>
      <c r="I66" s="20">
        <v>-3.5619999999999998</v>
      </c>
      <c r="J66" s="20">
        <v>85.09</v>
      </c>
      <c r="K66" s="20">
        <v>303.08999999999997</v>
      </c>
      <c r="L66" s="20">
        <v>178824.68599999999</v>
      </c>
      <c r="M66" s="19">
        <v>85.09</v>
      </c>
      <c r="N66" s="19">
        <v>15216048.4</v>
      </c>
      <c r="O66" s="27" t="s">
        <v>9</v>
      </c>
      <c r="P66" s="33">
        <f>IF(F66="Franchisee Rate Adjustment","",VLOOKUP(G66,[1]FINAL!A:D,4,FALSE))</f>
        <v>3.5619999999999998</v>
      </c>
      <c r="Q66" s="33">
        <f>IF(F66="Franchisee Rate Adjustment",SUMIF('[1]Fran Bank Payment'!A:A,G66,'[1]Fran Bank Payment'!G:G),VLOOKUP(G66,[1]FINAL!A:E,5,FALSE))</f>
        <v>303.09100000000001</v>
      </c>
      <c r="R66" s="3">
        <f>IF(E66="LESS",-ROUND(Q66-K66,3),ROUND(Q66-K66,3))</f>
        <v>-1E-3</v>
      </c>
      <c r="S66" s="3">
        <f>IF(E66="LESS",-(P66-ABS(I66)),P66-ABS(I66))</f>
        <v>0</v>
      </c>
      <c r="T66" s="3">
        <f>L66-I66</f>
        <v>178828.24799999999</v>
      </c>
      <c r="U66" s="21"/>
      <c r="V66" s="21"/>
    </row>
    <row r="67" spans="1:22" ht="15" hidden="1" customHeight="1">
      <c r="A67" s="19" t="s">
        <v>56</v>
      </c>
      <c r="B67" s="19">
        <v>178824.68599999999</v>
      </c>
      <c r="C67" s="20">
        <v>85.09</v>
      </c>
      <c r="D67" s="19">
        <v>15216048.4</v>
      </c>
      <c r="E67" s="19" t="s">
        <v>19</v>
      </c>
      <c r="F67" s="19" t="s">
        <v>20</v>
      </c>
      <c r="G67" s="19" t="s">
        <v>602</v>
      </c>
      <c r="H67" s="20">
        <v>-4563.7700000000004</v>
      </c>
      <c r="I67" s="20">
        <v>-3717.893</v>
      </c>
      <c r="J67" s="20">
        <v>85.09</v>
      </c>
      <c r="K67" s="20">
        <v>316355.52</v>
      </c>
      <c r="L67" s="20">
        <v>175106.79300000001</v>
      </c>
      <c r="M67" s="19">
        <v>85.09</v>
      </c>
      <c r="N67" s="19">
        <v>14899692.880000001</v>
      </c>
      <c r="O67" s="27" t="s">
        <v>9</v>
      </c>
      <c r="P67" s="33">
        <f>IF(F67="Franchisee Rate Adjustment","",VLOOKUP(G67,[1]FINAL!A:D,4,FALSE))</f>
        <v>3717.895</v>
      </c>
      <c r="Q67" s="33">
        <f>IF(F67="Franchisee Rate Adjustment",SUMIF('[1]Fran Bank Payment'!A:A,G67,'[1]Fran Bank Payment'!G:G),VLOOKUP(G67,[1]FINAL!A:E,5,FALSE))</f>
        <v>316355.68599999999</v>
      </c>
      <c r="R67" s="3">
        <f>IF(E67="LESS",-ROUND(Q67-K67,3),ROUND(Q67-K67,3))</f>
        <v>-0.16600000000000001</v>
      </c>
      <c r="S67" s="3">
        <f>IF(E67="LESS",-(P67-ABS(I67)),P67-ABS(I67))</f>
        <v>-1.9999999999527063E-3</v>
      </c>
      <c r="T67" s="3">
        <f>L67-I67</f>
        <v>178824.68600000002</v>
      </c>
      <c r="U67" s="21"/>
      <c r="V67" s="21"/>
    </row>
    <row r="68" spans="1:22" ht="15" hidden="1" customHeight="1">
      <c r="A68" s="19" t="s">
        <v>56</v>
      </c>
      <c r="B68" s="19">
        <v>175106.79300000001</v>
      </c>
      <c r="C68" s="20">
        <v>85.09</v>
      </c>
      <c r="D68" s="19">
        <v>14899692.880000001</v>
      </c>
      <c r="E68" s="19" t="s">
        <v>19</v>
      </c>
      <c r="F68" s="19" t="s">
        <v>20</v>
      </c>
      <c r="G68" s="19" t="s">
        <v>601</v>
      </c>
      <c r="H68" s="20">
        <v>-8.1</v>
      </c>
      <c r="I68" s="20">
        <v>-7.4930000000000003</v>
      </c>
      <c r="J68" s="20">
        <v>85.09</v>
      </c>
      <c r="K68" s="20">
        <v>637.58000000000004</v>
      </c>
      <c r="L68" s="20">
        <v>175099.3</v>
      </c>
      <c r="M68" s="19">
        <v>85.09</v>
      </c>
      <c r="N68" s="19">
        <v>14899055.300000001</v>
      </c>
      <c r="O68" s="27" t="s">
        <v>9</v>
      </c>
      <c r="P68" s="33">
        <f>IF(F68="Franchisee Rate Adjustment","",VLOOKUP(G68,[1]FINAL!A:D,4,FALSE))</f>
        <v>7.4930000000000003</v>
      </c>
      <c r="Q68" s="33">
        <f>IF(F68="Franchisee Rate Adjustment",SUMIF('[1]Fran Bank Payment'!A:A,G68,'[1]Fran Bank Payment'!G:G),VLOOKUP(G68,[1]FINAL!A:E,5,FALSE))</f>
        <v>637.57899999999995</v>
      </c>
      <c r="R68" s="3">
        <f>IF(E68="LESS",-ROUND(Q68-K68,3),ROUND(Q68-K68,3))</f>
        <v>1E-3</v>
      </c>
      <c r="S68" s="3">
        <f>IF(E68="LESS",-(P68-ABS(I68)),P68-ABS(I68))</f>
        <v>0</v>
      </c>
      <c r="T68" s="3">
        <f>L68-I68</f>
        <v>175106.79299999998</v>
      </c>
      <c r="U68" s="21"/>
      <c r="V68" s="21"/>
    </row>
    <row r="69" spans="1:22" ht="15" hidden="1" customHeight="1">
      <c r="A69" s="19" t="s">
        <v>56</v>
      </c>
      <c r="B69" s="19">
        <v>175099.3</v>
      </c>
      <c r="C69" s="20">
        <v>85.09</v>
      </c>
      <c r="D69" s="19">
        <v>14899055.300000001</v>
      </c>
      <c r="E69" s="19" t="s">
        <v>19</v>
      </c>
      <c r="F69" s="19" t="s">
        <v>20</v>
      </c>
      <c r="G69" s="19" t="s">
        <v>600</v>
      </c>
      <c r="H69" s="20">
        <v>-20.54</v>
      </c>
      <c r="I69" s="20">
        <v>-19</v>
      </c>
      <c r="J69" s="20">
        <v>85.09</v>
      </c>
      <c r="K69" s="20">
        <v>1616.71</v>
      </c>
      <c r="L69" s="20">
        <v>175080.3</v>
      </c>
      <c r="M69" s="19">
        <v>85.09</v>
      </c>
      <c r="N69" s="19">
        <v>14897438.59</v>
      </c>
      <c r="O69" s="27" t="s">
        <v>9</v>
      </c>
      <c r="P69" s="33">
        <f>IF(F69="Franchisee Rate Adjustment","",VLOOKUP(G69,[1]FINAL!A:D,4,FALSE))</f>
        <v>19.001000000000001</v>
      </c>
      <c r="Q69" s="33">
        <f>IF(F69="Franchisee Rate Adjustment",SUMIF('[1]Fran Bank Payment'!A:A,G69,'[1]Fran Bank Payment'!G:G),VLOOKUP(G69,[1]FINAL!A:E,5,FALSE))</f>
        <v>1616.7950000000001</v>
      </c>
      <c r="R69" s="3">
        <f>IF(E69="LESS",-ROUND(Q69-K69,3),ROUND(Q69-K69,3))</f>
        <v>-8.5000000000000006E-2</v>
      </c>
      <c r="S69" s="3">
        <f>IF(E69="LESS",-(P69-ABS(I69)),P69-ABS(I69))</f>
        <v>-1.0000000000012221E-3</v>
      </c>
      <c r="T69" s="3">
        <f>L69-I69</f>
        <v>175099.3</v>
      </c>
      <c r="U69" s="21"/>
      <c r="V69" s="21"/>
    </row>
    <row r="70" spans="1:22" ht="15" hidden="1" customHeight="1">
      <c r="A70" s="19" t="s">
        <v>56</v>
      </c>
      <c r="B70" s="19">
        <v>175080.3</v>
      </c>
      <c r="C70" s="20">
        <v>85.09</v>
      </c>
      <c r="D70" s="19">
        <v>14897438.59</v>
      </c>
      <c r="E70" s="19" t="s">
        <v>19</v>
      </c>
      <c r="F70" s="19" t="s">
        <v>20</v>
      </c>
      <c r="G70" s="19" t="s">
        <v>599</v>
      </c>
      <c r="H70" s="20">
        <v>-222.94</v>
      </c>
      <c r="I70" s="20">
        <v>-160.95500000000001</v>
      </c>
      <c r="J70" s="20">
        <v>85.09</v>
      </c>
      <c r="K70" s="20">
        <v>13695.66</v>
      </c>
      <c r="L70" s="20">
        <v>174919.345</v>
      </c>
      <c r="M70" s="19">
        <v>85.09</v>
      </c>
      <c r="N70" s="19">
        <v>14883742.93</v>
      </c>
      <c r="O70" s="27" t="s">
        <v>9</v>
      </c>
      <c r="P70" s="33">
        <f>IF(F70="Franchisee Rate Adjustment","",VLOOKUP(G70,[1]FINAL!A:D,4,FALSE))</f>
        <v>160.95500000000001</v>
      </c>
      <c r="Q70" s="33">
        <f>IF(F70="Franchisee Rate Adjustment",SUMIF('[1]Fran Bank Payment'!A:A,G70,'[1]Fran Bank Payment'!G:G),VLOOKUP(G70,[1]FINAL!A:E,5,FALSE))</f>
        <v>13695.661</v>
      </c>
      <c r="R70" s="3">
        <f>IF(E70="LESS",-ROUND(Q70-K70,3),ROUND(Q70-K70,3))</f>
        <v>-1E-3</v>
      </c>
      <c r="S70" s="3">
        <f>IF(E70="LESS",-(P70-ABS(I70)),P70-ABS(I70))</f>
        <v>0</v>
      </c>
      <c r="T70" s="3">
        <f>L70-I70</f>
        <v>175080.3</v>
      </c>
      <c r="U70" s="21"/>
      <c r="V70" s="21"/>
    </row>
    <row r="71" spans="1:22" ht="15" hidden="1" customHeight="1">
      <c r="A71" s="19" t="s">
        <v>56</v>
      </c>
      <c r="B71" s="19">
        <v>174919.345</v>
      </c>
      <c r="C71" s="20">
        <v>85.09</v>
      </c>
      <c r="D71" s="19">
        <v>14883742.93</v>
      </c>
      <c r="E71" s="19" t="s">
        <v>19</v>
      </c>
      <c r="F71" s="19" t="s">
        <v>20</v>
      </c>
      <c r="G71" s="19" t="s">
        <v>598</v>
      </c>
      <c r="H71" s="20">
        <v>-259.35000000000002</v>
      </c>
      <c r="I71" s="20">
        <v>-187.017</v>
      </c>
      <c r="J71" s="20">
        <v>85.09</v>
      </c>
      <c r="K71" s="20">
        <v>15913.28</v>
      </c>
      <c r="L71" s="20">
        <v>174732.32800000001</v>
      </c>
      <c r="M71" s="19">
        <v>85.09</v>
      </c>
      <c r="N71" s="19">
        <v>14867829.65</v>
      </c>
      <c r="O71" s="27" t="s">
        <v>9</v>
      </c>
      <c r="P71" s="33">
        <f>IF(F71="Franchisee Rate Adjustment","",VLOOKUP(G71,[1]FINAL!A:D,4,FALSE))</f>
        <v>187.01900000000001</v>
      </c>
      <c r="Q71" s="33">
        <f>IF(F71="Franchisee Rate Adjustment",SUMIF('[1]Fran Bank Payment'!A:A,G71,'[1]Fran Bank Payment'!G:G),VLOOKUP(G71,[1]FINAL!A:E,5,FALSE))</f>
        <v>15913.447</v>
      </c>
      <c r="R71" s="3">
        <f>IF(E71="LESS",-ROUND(Q71-K71,3),ROUND(Q71-K71,3))</f>
        <v>-0.16700000000000001</v>
      </c>
      <c r="S71" s="3">
        <f>IF(E71="LESS",-(P71-ABS(I71)),P71-ABS(I71))</f>
        <v>-2.0000000000095497E-3</v>
      </c>
      <c r="T71" s="3">
        <f>L71-I71</f>
        <v>174919.345</v>
      </c>
      <c r="U71" s="21"/>
      <c r="V71" s="21"/>
    </row>
    <row r="72" spans="1:22" ht="15" hidden="1" customHeight="1">
      <c r="A72" s="19" t="s">
        <v>56</v>
      </c>
      <c r="B72" s="19">
        <v>174732.32800000001</v>
      </c>
      <c r="C72" s="20">
        <v>85.09</v>
      </c>
      <c r="D72" s="19">
        <v>14867829.65</v>
      </c>
      <c r="E72" s="19" t="s">
        <v>19</v>
      </c>
      <c r="F72" s="19" t="s">
        <v>20</v>
      </c>
      <c r="G72" s="19" t="s">
        <v>597</v>
      </c>
      <c r="H72" s="20">
        <v>-215.4</v>
      </c>
      <c r="I72" s="20">
        <v>-163.46100000000001</v>
      </c>
      <c r="J72" s="20">
        <v>85.09</v>
      </c>
      <c r="K72" s="20">
        <v>13908.9</v>
      </c>
      <c r="L72" s="20">
        <v>174568.867</v>
      </c>
      <c r="M72" s="19">
        <v>85.09</v>
      </c>
      <c r="N72" s="19">
        <v>14853920.75</v>
      </c>
      <c r="O72" s="27" t="s">
        <v>9</v>
      </c>
      <c r="P72" s="33">
        <f>IF(F72="Franchisee Rate Adjustment","",VLOOKUP(G72,[1]FINAL!A:D,4,FALSE))</f>
        <v>163.46100000000001</v>
      </c>
      <c r="Q72" s="33">
        <f>IF(F72="Franchisee Rate Adjustment",SUMIF('[1]Fran Bank Payment'!A:A,G72,'[1]Fran Bank Payment'!G:G),VLOOKUP(G72,[1]FINAL!A:E,5,FALSE))</f>
        <v>13908.896000000001</v>
      </c>
      <c r="R72" s="3">
        <f>IF(E72="LESS",-ROUND(Q72-K72,3),ROUND(Q72-K72,3))</f>
        <v>4.0000000000000001E-3</v>
      </c>
      <c r="S72" s="3">
        <f>IF(E72="LESS",-(P72-ABS(I72)),P72-ABS(I72))</f>
        <v>0</v>
      </c>
      <c r="T72" s="3">
        <f>L72-I72</f>
        <v>174732.32800000001</v>
      </c>
      <c r="U72" s="21"/>
      <c r="V72" s="21"/>
    </row>
    <row r="73" spans="1:22" ht="15" hidden="1" customHeight="1">
      <c r="A73" s="19" t="s">
        <v>56</v>
      </c>
      <c r="B73" s="19">
        <v>174568.867</v>
      </c>
      <c r="C73" s="20">
        <v>85.09</v>
      </c>
      <c r="D73" s="19">
        <v>14853920.75</v>
      </c>
      <c r="E73" s="19" t="s">
        <v>19</v>
      </c>
      <c r="F73" s="19" t="s">
        <v>20</v>
      </c>
      <c r="G73" s="19" t="s">
        <v>596</v>
      </c>
      <c r="H73" s="20">
        <v>-396.57</v>
      </c>
      <c r="I73" s="20">
        <v>-281.43400000000003</v>
      </c>
      <c r="J73" s="20">
        <v>85.09</v>
      </c>
      <c r="K73" s="20">
        <v>23947.22</v>
      </c>
      <c r="L73" s="20">
        <v>174287.43299999999</v>
      </c>
      <c r="M73" s="19">
        <v>85.09</v>
      </c>
      <c r="N73" s="19">
        <v>14829973.529999999</v>
      </c>
      <c r="O73" s="27" t="s">
        <v>9</v>
      </c>
      <c r="P73" s="33">
        <f>IF(F73="Franchisee Rate Adjustment","",VLOOKUP(G73,[1]FINAL!A:D,4,FALSE))</f>
        <v>281.43400000000003</v>
      </c>
      <c r="Q73" s="33">
        <f>IF(F73="Franchisee Rate Adjustment",SUMIF('[1]Fran Bank Payment'!A:A,G73,'[1]Fran Bank Payment'!G:G),VLOOKUP(G73,[1]FINAL!A:E,5,FALSE))</f>
        <v>23947.219000000001</v>
      </c>
      <c r="R73" s="3">
        <f>IF(E73="LESS",-ROUND(Q73-K73,3),ROUND(Q73-K73,3))</f>
        <v>1E-3</v>
      </c>
      <c r="S73" s="3">
        <f>IF(E73="LESS",-(P73-ABS(I73)),P73-ABS(I73))</f>
        <v>0</v>
      </c>
      <c r="T73" s="3">
        <f>L73-I73</f>
        <v>174568.867</v>
      </c>
      <c r="U73" s="21"/>
      <c r="V73" s="21"/>
    </row>
    <row r="74" spans="1:22" ht="15" hidden="1" customHeight="1">
      <c r="A74" s="19" t="s">
        <v>56</v>
      </c>
      <c r="B74" s="19">
        <v>174287.43299999999</v>
      </c>
      <c r="C74" s="20">
        <v>85.09</v>
      </c>
      <c r="D74" s="19">
        <v>14829973.529999999</v>
      </c>
      <c r="E74" s="19" t="s">
        <v>19</v>
      </c>
      <c r="F74" s="19" t="s">
        <v>20</v>
      </c>
      <c r="G74" s="19" t="s">
        <v>595</v>
      </c>
      <c r="H74" s="20">
        <v>-296.3</v>
      </c>
      <c r="I74" s="20">
        <v>-215.983</v>
      </c>
      <c r="J74" s="20">
        <v>85.09</v>
      </c>
      <c r="K74" s="20">
        <v>18378</v>
      </c>
      <c r="L74" s="20">
        <v>174071.45</v>
      </c>
      <c r="M74" s="19">
        <v>85.09</v>
      </c>
      <c r="N74" s="19">
        <v>14811595.529999999</v>
      </c>
      <c r="O74" s="27" t="s">
        <v>9</v>
      </c>
      <c r="P74" s="33">
        <f>IF(F74="Franchisee Rate Adjustment","",VLOOKUP(G74,[1]FINAL!A:D,4,FALSE))</f>
        <v>215.983</v>
      </c>
      <c r="Q74" s="33">
        <f>IF(F74="Franchisee Rate Adjustment",SUMIF('[1]Fran Bank Payment'!A:A,G74,'[1]Fran Bank Payment'!G:G),VLOOKUP(G74,[1]FINAL!A:E,5,FALSE))</f>
        <v>18377.992999999999</v>
      </c>
      <c r="R74" s="3">
        <f>IF(E74="LESS",-ROUND(Q74-K74,3),ROUND(Q74-K74,3))</f>
        <v>7.0000000000000001E-3</v>
      </c>
      <c r="S74" s="3">
        <f>IF(E74="LESS",-(P74-ABS(I74)),P74-ABS(I74))</f>
        <v>0</v>
      </c>
      <c r="T74" s="3">
        <f>L74-I74</f>
        <v>174287.43300000002</v>
      </c>
      <c r="U74" s="21"/>
      <c r="V74" s="21"/>
    </row>
    <row r="75" spans="1:22" ht="15" hidden="1" customHeight="1">
      <c r="A75" s="19" t="s">
        <v>56</v>
      </c>
      <c r="B75" s="19">
        <v>174071.45</v>
      </c>
      <c r="C75" s="20">
        <v>85.09</v>
      </c>
      <c r="D75" s="19">
        <v>14811595.529999999</v>
      </c>
      <c r="E75" s="19" t="s">
        <v>19</v>
      </c>
      <c r="F75" s="19" t="s">
        <v>20</v>
      </c>
      <c r="G75" s="19" t="s">
        <v>594</v>
      </c>
      <c r="H75" s="20">
        <v>-383.13</v>
      </c>
      <c r="I75" s="20">
        <v>-285.52600000000001</v>
      </c>
      <c r="J75" s="20">
        <v>85.09</v>
      </c>
      <c r="K75" s="20">
        <v>24295.41</v>
      </c>
      <c r="L75" s="20">
        <v>173785.924</v>
      </c>
      <c r="M75" s="19">
        <v>85.09</v>
      </c>
      <c r="N75" s="19">
        <v>14787300.119999999</v>
      </c>
      <c r="O75" s="27" t="s">
        <v>9</v>
      </c>
      <c r="P75" s="33">
        <f>IF(F75="Franchisee Rate Adjustment","",VLOOKUP(G75,[1]FINAL!A:D,4,FALSE))</f>
        <v>285.52800000000002</v>
      </c>
      <c r="Q75" s="33">
        <f>IF(F75="Franchisee Rate Adjustment",SUMIF('[1]Fran Bank Payment'!A:A,G75,'[1]Fran Bank Payment'!G:G),VLOOKUP(G75,[1]FINAL!A:E,5,FALSE))</f>
        <v>24295.578000000001</v>
      </c>
      <c r="R75" s="3">
        <f>IF(E75="LESS",-ROUND(Q75-K75,3),ROUND(Q75-K75,3))</f>
        <v>-0.16800000000000001</v>
      </c>
      <c r="S75" s="3">
        <f>IF(E75="LESS",-(P75-ABS(I75)),P75-ABS(I75))</f>
        <v>-2.0000000000095497E-3</v>
      </c>
      <c r="T75" s="3">
        <f>L75-I75</f>
        <v>174071.45</v>
      </c>
      <c r="U75" s="21"/>
      <c r="V75" s="21"/>
    </row>
    <row r="76" spans="1:22" ht="15" hidden="1" customHeight="1">
      <c r="A76" s="19" t="s">
        <v>56</v>
      </c>
      <c r="B76" s="19">
        <v>173785.924</v>
      </c>
      <c r="C76" s="20">
        <v>85.09</v>
      </c>
      <c r="D76" s="19">
        <v>14787300.119999999</v>
      </c>
      <c r="E76" s="19" t="s">
        <v>19</v>
      </c>
      <c r="F76" s="19" t="s">
        <v>20</v>
      </c>
      <c r="G76" s="19" t="s">
        <v>593</v>
      </c>
      <c r="H76" s="20">
        <v>-26.47</v>
      </c>
      <c r="I76" s="20">
        <v>-21.175999999999998</v>
      </c>
      <c r="J76" s="20">
        <v>85.09</v>
      </c>
      <c r="K76" s="20">
        <v>1801.87</v>
      </c>
      <c r="L76" s="20">
        <v>173764.74799999999</v>
      </c>
      <c r="M76" s="19">
        <v>85.09</v>
      </c>
      <c r="N76" s="19">
        <v>14785498.25</v>
      </c>
      <c r="O76" s="27" t="s">
        <v>9</v>
      </c>
      <c r="P76" s="33">
        <f>IF(F76="Franchisee Rate Adjustment","",VLOOKUP(G76,[1]FINAL!A:D,4,FALSE))</f>
        <v>21.175999999999998</v>
      </c>
      <c r="Q76" s="33">
        <f>IF(F76="Franchisee Rate Adjustment",SUMIF('[1]Fran Bank Payment'!A:A,G76,'[1]Fran Bank Payment'!G:G),VLOOKUP(G76,[1]FINAL!A:E,5,FALSE))</f>
        <v>1801.866</v>
      </c>
      <c r="R76" s="3">
        <f>IF(E76="LESS",-ROUND(Q76-K76,3),ROUND(Q76-K76,3))</f>
        <v>4.0000000000000001E-3</v>
      </c>
      <c r="S76" s="3">
        <f>IF(E76="LESS",-(P76-ABS(I76)),P76-ABS(I76))</f>
        <v>0</v>
      </c>
      <c r="T76" s="3">
        <f>L76-I76</f>
        <v>173785.924</v>
      </c>
      <c r="U76" s="21"/>
      <c r="V76" s="21"/>
    </row>
    <row r="77" spans="1:22" ht="15" hidden="1" customHeight="1">
      <c r="A77" s="19" t="s">
        <v>56</v>
      </c>
      <c r="B77" s="19">
        <v>173764.74799999999</v>
      </c>
      <c r="C77" s="20">
        <v>85.09</v>
      </c>
      <c r="D77" s="19">
        <v>14785498.25</v>
      </c>
      <c r="E77" s="19" t="s">
        <v>19</v>
      </c>
      <c r="F77" s="19" t="s">
        <v>20</v>
      </c>
      <c r="G77" s="19" t="s">
        <v>592</v>
      </c>
      <c r="H77" s="20">
        <v>-356.15</v>
      </c>
      <c r="I77" s="20">
        <v>-258.80599999999998</v>
      </c>
      <c r="J77" s="20">
        <v>85.09</v>
      </c>
      <c r="K77" s="20">
        <v>22021.8</v>
      </c>
      <c r="L77" s="20">
        <v>173505.94200000001</v>
      </c>
      <c r="M77" s="19">
        <v>85.09</v>
      </c>
      <c r="N77" s="19">
        <v>14763476.449999999</v>
      </c>
      <c r="O77" s="27" t="s">
        <v>9</v>
      </c>
      <c r="P77" s="33">
        <f>IF(F77="Franchisee Rate Adjustment","",VLOOKUP(G77,[1]FINAL!A:D,4,FALSE))</f>
        <v>258.80700000000002</v>
      </c>
      <c r="Q77" s="33">
        <f>IF(F77="Franchisee Rate Adjustment",SUMIF('[1]Fran Bank Payment'!A:A,G77,'[1]Fran Bank Payment'!G:G),VLOOKUP(G77,[1]FINAL!A:E,5,FALSE))</f>
        <v>22021.887999999999</v>
      </c>
      <c r="R77" s="3">
        <f>IF(E77="LESS",-ROUND(Q77-K77,3),ROUND(Q77-K77,3))</f>
        <v>-8.7999999999999995E-2</v>
      </c>
      <c r="S77" s="3">
        <f>IF(E77="LESS",-(P77-ABS(I77)),P77-ABS(I77))</f>
        <v>-1.0000000000331966E-3</v>
      </c>
      <c r="T77" s="3">
        <f>L77-I77</f>
        <v>173764.74800000002</v>
      </c>
      <c r="U77" s="21"/>
      <c r="V77" s="21"/>
    </row>
    <row r="78" spans="1:22" ht="15" hidden="1" customHeight="1">
      <c r="A78" s="19" t="s">
        <v>56</v>
      </c>
      <c r="B78" s="19">
        <v>173505.94200000001</v>
      </c>
      <c r="C78" s="20">
        <v>85.09</v>
      </c>
      <c r="D78" s="19">
        <v>14763476.449999999</v>
      </c>
      <c r="E78" s="19" t="s">
        <v>19</v>
      </c>
      <c r="F78" s="19" t="s">
        <v>20</v>
      </c>
      <c r="G78" s="19" t="s">
        <v>591</v>
      </c>
      <c r="H78" s="20">
        <v>-352.91</v>
      </c>
      <c r="I78" s="20">
        <v>-249.48599999999999</v>
      </c>
      <c r="J78" s="20">
        <v>85.09</v>
      </c>
      <c r="K78" s="20">
        <v>21228.77</v>
      </c>
      <c r="L78" s="20">
        <v>173256.45600000001</v>
      </c>
      <c r="M78" s="19">
        <v>85.09</v>
      </c>
      <c r="N78" s="19">
        <v>14742247.68</v>
      </c>
      <c r="O78" s="27" t="s">
        <v>9</v>
      </c>
      <c r="P78" s="33">
        <f>IF(F78="Franchisee Rate Adjustment","",VLOOKUP(G78,[1]FINAL!A:D,4,FALSE))</f>
        <v>249.48599999999999</v>
      </c>
      <c r="Q78" s="33">
        <f>IF(F78="Franchisee Rate Adjustment",SUMIF('[1]Fran Bank Payment'!A:A,G78,'[1]Fran Bank Payment'!G:G),VLOOKUP(G78,[1]FINAL!A:E,5,FALSE))</f>
        <v>21228.763999999999</v>
      </c>
      <c r="R78" s="3">
        <f>IF(E78="LESS",-ROUND(Q78-K78,3),ROUND(Q78-K78,3))</f>
        <v>6.0000000000000001E-3</v>
      </c>
      <c r="S78" s="3">
        <f>IF(E78="LESS",-(P78-ABS(I78)),P78-ABS(I78))</f>
        <v>0</v>
      </c>
      <c r="T78" s="3">
        <f>L78-I78</f>
        <v>173505.94200000001</v>
      </c>
      <c r="U78" s="21"/>
      <c r="V78" s="21"/>
    </row>
    <row r="79" spans="1:22" ht="15" hidden="1" customHeight="1">
      <c r="A79" s="19" t="s">
        <v>56</v>
      </c>
      <c r="B79" s="19">
        <v>173256.45600000001</v>
      </c>
      <c r="C79" s="20">
        <v>85.09</v>
      </c>
      <c r="D79" s="19">
        <v>14742247.68</v>
      </c>
      <c r="E79" s="19" t="s">
        <v>19</v>
      </c>
      <c r="F79" s="19" t="s">
        <v>20</v>
      </c>
      <c r="G79" s="19" t="s">
        <v>590</v>
      </c>
      <c r="H79" s="20">
        <v>-491.71</v>
      </c>
      <c r="I79" s="20">
        <v>-352.03699999999998</v>
      </c>
      <c r="J79" s="20">
        <v>85.09</v>
      </c>
      <c r="K79" s="20">
        <v>29954.83</v>
      </c>
      <c r="L79" s="20">
        <v>172904.41899999999</v>
      </c>
      <c r="M79" s="19">
        <v>85.09</v>
      </c>
      <c r="N79" s="19">
        <v>14712292.85</v>
      </c>
      <c r="O79" s="27" t="s">
        <v>9</v>
      </c>
      <c r="P79" s="33">
        <f>IF(F79="Franchisee Rate Adjustment","",VLOOKUP(G79,[1]FINAL!A:D,4,FALSE))</f>
        <v>352.04</v>
      </c>
      <c r="Q79" s="33">
        <f>IF(F79="Franchisee Rate Adjustment",SUMIF('[1]Fran Bank Payment'!A:A,G79,'[1]Fran Bank Payment'!G:G),VLOOKUP(G79,[1]FINAL!A:E,5,FALSE))</f>
        <v>29955.083999999999</v>
      </c>
      <c r="R79" s="3">
        <f>IF(E79="LESS",-ROUND(Q79-K79,3),ROUND(Q79-K79,3))</f>
        <v>-0.254</v>
      </c>
      <c r="S79" s="3">
        <f>IF(E79="LESS",-(P79-ABS(I79)),P79-ABS(I79))</f>
        <v>-3.0000000000427463E-3</v>
      </c>
      <c r="T79" s="3">
        <f>L79-I79</f>
        <v>173256.45600000001</v>
      </c>
      <c r="U79" s="21"/>
      <c r="V79" s="21"/>
    </row>
    <row r="80" spans="1:22" ht="15" hidden="1" customHeight="1">
      <c r="A80" s="19" t="s">
        <v>56</v>
      </c>
      <c r="B80" s="19">
        <v>172904.41899999999</v>
      </c>
      <c r="C80" s="20">
        <v>85.09</v>
      </c>
      <c r="D80" s="19">
        <v>14712292.85</v>
      </c>
      <c r="E80" s="19" t="s">
        <v>19</v>
      </c>
      <c r="F80" s="19" t="s">
        <v>20</v>
      </c>
      <c r="G80" s="19" t="s">
        <v>589</v>
      </c>
      <c r="H80" s="20">
        <v>-2237.8000000000002</v>
      </c>
      <c r="I80" s="20">
        <v>-2109.3760000000002</v>
      </c>
      <c r="J80" s="20">
        <v>85.09</v>
      </c>
      <c r="K80" s="20">
        <v>179486.81</v>
      </c>
      <c r="L80" s="20">
        <v>170795.04300000001</v>
      </c>
      <c r="M80" s="19">
        <v>85.09</v>
      </c>
      <c r="N80" s="19">
        <v>14532806.039999999</v>
      </c>
      <c r="O80" s="27" t="s">
        <v>9</v>
      </c>
      <c r="P80" s="33">
        <f>IF(F80="Franchisee Rate Adjustment","",VLOOKUP(G80,[1]FINAL!A:D,4,FALSE))</f>
        <v>2109.3760000000002</v>
      </c>
      <c r="Q80" s="33">
        <f>IF(F80="Franchisee Rate Adjustment",SUMIF('[1]Fran Bank Payment'!A:A,G80,'[1]Fran Bank Payment'!G:G),VLOOKUP(G80,[1]FINAL!A:E,5,FALSE))</f>
        <v>179486.804</v>
      </c>
      <c r="R80" s="3">
        <f>IF(E80="LESS",-ROUND(Q80-K80,3),ROUND(Q80-K80,3))</f>
        <v>6.0000000000000001E-3</v>
      </c>
      <c r="S80" s="3">
        <f>IF(E80="LESS",-(P80-ABS(I80)),P80-ABS(I80))</f>
        <v>0</v>
      </c>
      <c r="T80" s="3">
        <f>L80-I80</f>
        <v>172904.41899999999</v>
      </c>
      <c r="U80" s="21"/>
      <c r="V80" s="21"/>
    </row>
    <row r="81" spans="1:22" ht="15" hidden="1" customHeight="1">
      <c r="A81" s="19" t="s">
        <v>56</v>
      </c>
      <c r="B81" s="19">
        <v>170795.04300000001</v>
      </c>
      <c r="C81" s="20">
        <v>85.09</v>
      </c>
      <c r="D81" s="19">
        <v>14532806.039999999</v>
      </c>
      <c r="E81" s="19" t="s">
        <v>19</v>
      </c>
      <c r="F81" s="19" t="s">
        <v>20</v>
      </c>
      <c r="G81" s="19" t="s">
        <v>588</v>
      </c>
      <c r="H81" s="20">
        <v>-247.23</v>
      </c>
      <c r="I81" s="20">
        <v>-180.584</v>
      </c>
      <c r="J81" s="20">
        <v>85.09</v>
      </c>
      <c r="K81" s="20">
        <v>15365.89</v>
      </c>
      <c r="L81" s="20">
        <v>170614.459</v>
      </c>
      <c r="M81" s="19">
        <v>85.09</v>
      </c>
      <c r="N81" s="19">
        <v>14517440.15</v>
      </c>
      <c r="O81" s="27" t="s">
        <v>9</v>
      </c>
      <c r="P81" s="33">
        <f>IF(F81="Franchisee Rate Adjustment","",VLOOKUP(G81,[1]FINAL!A:D,4,FALSE))</f>
        <v>180.584</v>
      </c>
      <c r="Q81" s="33">
        <f>IF(F81="Franchisee Rate Adjustment",SUMIF('[1]Fran Bank Payment'!A:A,G81,'[1]Fran Bank Payment'!G:G),VLOOKUP(G81,[1]FINAL!A:E,5,FALSE))</f>
        <v>15365.893</v>
      </c>
      <c r="R81" s="3">
        <f>IF(E81="LESS",-ROUND(Q81-K81,3),ROUND(Q81-K81,3))</f>
        <v>-3.0000000000000001E-3</v>
      </c>
      <c r="S81" s="3">
        <f>IF(E81="LESS",-(P81-ABS(I81)),P81-ABS(I81))</f>
        <v>0</v>
      </c>
      <c r="T81" s="3">
        <f>L81-I81</f>
        <v>170795.04300000001</v>
      </c>
      <c r="U81" s="21" t="s">
        <v>587</v>
      </c>
      <c r="V81" s="21"/>
    </row>
    <row r="82" spans="1:22" ht="15" hidden="1" customHeight="1">
      <c r="A82" s="19" t="s">
        <v>56</v>
      </c>
      <c r="B82" s="19">
        <v>170614.459</v>
      </c>
      <c r="C82" s="20">
        <v>85.09</v>
      </c>
      <c r="D82" s="19">
        <v>14517440.15</v>
      </c>
      <c r="E82" s="19" t="s">
        <v>19</v>
      </c>
      <c r="F82" s="19" t="s">
        <v>20</v>
      </c>
      <c r="G82" s="19" t="s">
        <v>586</v>
      </c>
      <c r="H82" s="20">
        <v>-32.21</v>
      </c>
      <c r="I82" s="20">
        <v>-20.937000000000001</v>
      </c>
      <c r="J82" s="20">
        <v>85.09</v>
      </c>
      <c r="K82" s="20">
        <v>1781.53</v>
      </c>
      <c r="L82" s="20">
        <v>170593.522</v>
      </c>
      <c r="M82" s="19">
        <v>85.09</v>
      </c>
      <c r="N82" s="19">
        <v>14515658.619999999</v>
      </c>
      <c r="O82" s="27" t="s">
        <v>9</v>
      </c>
      <c r="P82" s="33">
        <f>IF(F82="Franchisee Rate Adjustment","",VLOOKUP(G82,[1]FINAL!A:D,4,FALSE))</f>
        <v>20.936</v>
      </c>
      <c r="Q82" s="33">
        <f>IF(F82="Franchisee Rate Adjustment",SUMIF('[1]Fran Bank Payment'!A:A,G82,'[1]Fran Bank Payment'!G:G),VLOOKUP(G82,[1]FINAL!A:E,5,FALSE))</f>
        <v>1781.444</v>
      </c>
      <c r="R82" s="3">
        <f>IF(E82="LESS",-ROUND(Q82-K82,3),ROUND(Q82-K82,3))</f>
        <v>8.5999999999999993E-2</v>
      </c>
      <c r="S82" s="3">
        <f>IF(E82="LESS",-(P82-ABS(I82)),P82-ABS(I82))</f>
        <v>1.0000000000012221E-3</v>
      </c>
      <c r="T82" s="3">
        <f>L82-I82</f>
        <v>170614.459</v>
      </c>
      <c r="U82" s="21"/>
      <c r="V82" s="21"/>
    </row>
    <row r="83" spans="1:22" ht="15" hidden="1" customHeight="1">
      <c r="A83" s="19" t="s">
        <v>56</v>
      </c>
      <c r="B83" s="19">
        <v>170593.522</v>
      </c>
      <c r="C83" s="20">
        <v>85.09</v>
      </c>
      <c r="D83" s="19">
        <v>14515658.619999999</v>
      </c>
      <c r="E83" s="19" t="s">
        <v>19</v>
      </c>
      <c r="F83" s="19" t="s">
        <v>20</v>
      </c>
      <c r="G83" s="19" t="s">
        <v>585</v>
      </c>
      <c r="H83" s="20">
        <v>-54.3</v>
      </c>
      <c r="I83" s="20">
        <v>-52.670999999999999</v>
      </c>
      <c r="J83" s="20">
        <v>85.09</v>
      </c>
      <c r="K83" s="20">
        <v>4481.78</v>
      </c>
      <c r="L83" s="20">
        <v>170540.851</v>
      </c>
      <c r="M83" s="19">
        <v>85.09</v>
      </c>
      <c r="N83" s="19">
        <v>14511176.84</v>
      </c>
      <c r="O83" s="27" t="s">
        <v>9</v>
      </c>
      <c r="P83" s="33">
        <f>IF(F83="Franchisee Rate Adjustment","",VLOOKUP(G83,[1]FINAL!A:D,4,FALSE))</f>
        <v>52.670999999999999</v>
      </c>
      <c r="Q83" s="33">
        <f>IF(F83="Franchisee Rate Adjustment",SUMIF('[1]Fran Bank Payment'!A:A,G83,'[1]Fran Bank Payment'!G:G),VLOOKUP(G83,[1]FINAL!A:E,5,FALSE))</f>
        <v>4481.7749999999996</v>
      </c>
      <c r="R83" s="3">
        <f>IF(E83="LESS",-ROUND(Q83-K83,3),ROUND(Q83-K83,3))</f>
        <v>5.0000000000000001E-3</v>
      </c>
      <c r="S83" s="3">
        <f>IF(E83="LESS",-(P83-ABS(I83)),P83-ABS(I83))</f>
        <v>0</v>
      </c>
      <c r="T83" s="3">
        <f>L83-I83</f>
        <v>170593.522</v>
      </c>
      <c r="U83" s="21"/>
      <c r="V83" s="21"/>
    </row>
    <row r="84" spans="1:22" ht="15" hidden="1" customHeight="1">
      <c r="A84" s="19" t="s">
        <v>56</v>
      </c>
      <c r="B84" s="19">
        <v>170540.851</v>
      </c>
      <c r="C84" s="20">
        <v>85.09</v>
      </c>
      <c r="D84" s="19">
        <v>14511176.84</v>
      </c>
      <c r="E84" s="19" t="s">
        <v>40</v>
      </c>
      <c r="F84" s="19" t="s">
        <v>41</v>
      </c>
      <c r="G84" s="19" t="s">
        <v>584</v>
      </c>
      <c r="H84" s="20">
        <v>295.04000000000002</v>
      </c>
      <c r="I84" s="20">
        <v>223.26</v>
      </c>
      <c r="J84" s="20">
        <v>82.57</v>
      </c>
      <c r="K84" s="20">
        <v>18434.580000000002</v>
      </c>
      <c r="L84" s="20">
        <v>170764.111</v>
      </c>
      <c r="M84" s="19">
        <v>85.09</v>
      </c>
      <c r="N84" s="19">
        <v>14529611.42</v>
      </c>
      <c r="O84" s="27" t="s">
        <v>9</v>
      </c>
      <c r="P84" s="33">
        <f>IF(F84="Franchisee Rate Adjustment","",VLOOKUP(G84,[1]FINAL!A:D,4,FALSE))</f>
        <v>223.26</v>
      </c>
      <c r="Q84" s="33">
        <f>IF(F84="Franchisee Rate Adjustment",SUMIF('[1]Fran Bank Payment'!A:A,G84,'[1]Fran Bank Payment'!G:G),VLOOKUP(G84,[1]FINAL!A:E,5,FALSE))</f>
        <v>18434.578000000001</v>
      </c>
      <c r="R84" s="3">
        <f>IF(E84="LESS",-ROUND(Q84-K84,3),ROUND(Q84-K84,3))</f>
        <v>-2E-3</v>
      </c>
      <c r="S84" s="3">
        <f>IF(E84="LESS",-(P84-ABS(I84)),P84-ABS(I84))</f>
        <v>0</v>
      </c>
      <c r="T84" s="3">
        <f>L84-I84</f>
        <v>170540.851</v>
      </c>
      <c r="U84" s="21"/>
      <c r="V84" s="21"/>
    </row>
    <row r="85" spans="1:22" ht="15" hidden="1" customHeight="1">
      <c r="A85" s="19" t="s">
        <v>56</v>
      </c>
      <c r="B85" s="19">
        <v>170764.111</v>
      </c>
      <c r="C85" s="20">
        <v>85.09</v>
      </c>
      <c r="D85" s="19">
        <v>14529611.42</v>
      </c>
      <c r="E85" s="19" t="s">
        <v>40</v>
      </c>
      <c r="F85" s="19" t="s">
        <v>41</v>
      </c>
      <c r="G85" s="19" t="s">
        <v>583</v>
      </c>
      <c r="H85" s="20">
        <v>396.20400000000001</v>
      </c>
      <c r="I85" s="20">
        <v>352.99200000000002</v>
      </c>
      <c r="J85" s="20">
        <v>82.57</v>
      </c>
      <c r="K85" s="20">
        <v>29146.55</v>
      </c>
      <c r="L85" s="20">
        <v>171117.103</v>
      </c>
      <c r="M85" s="19">
        <v>85.08</v>
      </c>
      <c r="N85" s="19">
        <v>14558757.970000001</v>
      </c>
      <c r="O85" s="27" t="s">
        <v>9</v>
      </c>
      <c r="P85" s="33">
        <f>IF(F85="Franchisee Rate Adjustment","",VLOOKUP(G85,[1]FINAL!A:D,4,FALSE))</f>
        <v>353.00299999999999</v>
      </c>
      <c r="Q85" s="33">
        <f>IF(F85="Franchisee Rate Adjustment",SUMIF('[1]Fran Bank Payment'!A:A,G85,'[1]Fran Bank Payment'!G:G),VLOOKUP(G85,[1]FINAL!A:E,5,FALSE))</f>
        <v>29147.457999999999</v>
      </c>
      <c r="R85" s="3">
        <f>IF(E85="LESS",-ROUND(Q85-K85,3),ROUND(Q85-K85,3))</f>
        <v>0.90800000000000003</v>
      </c>
      <c r="S85" s="3">
        <f>IF(E85="LESS",-(P85-ABS(I85)),P85-ABS(I85))</f>
        <v>1.0999999999967258E-2</v>
      </c>
      <c r="T85" s="3">
        <f>L85-I85</f>
        <v>170764.111</v>
      </c>
      <c r="U85" s="21"/>
      <c r="V85" s="21"/>
    </row>
    <row r="86" spans="1:22" ht="15" hidden="1" customHeight="1">
      <c r="A86" s="19" t="s">
        <v>56</v>
      </c>
      <c r="B86" s="19">
        <v>171117.103</v>
      </c>
      <c r="C86" s="20">
        <v>85.08</v>
      </c>
      <c r="D86" s="19">
        <v>14558757.970000001</v>
      </c>
      <c r="E86" s="19" t="s">
        <v>19</v>
      </c>
      <c r="F86" s="19" t="s">
        <v>20</v>
      </c>
      <c r="G86" s="19" t="s">
        <v>582</v>
      </c>
      <c r="H86" s="20">
        <v>-536.59</v>
      </c>
      <c r="I86" s="20">
        <v>-347.67599999999999</v>
      </c>
      <c r="J86" s="20">
        <v>85.08</v>
      </c>
      <c r="K86" s="20">
        <v>29580.27</v>
      </c>
      <c r="L86" s="20">
        <v>170769.427</v>
      </c>
      <c r="M86" s="19">
        <v>85.08</v>
      </c>
      <c r="N86" s="19">
        <v>14529177.699999999</v>
      </c>
      <c r="O86" s="27" t="s">
        <v>9</v>
      </c>
      <c r="P86" s="33">
        <f>IF(F86="Franchisee Rate Adjustment","",VLOOKUP(G86,[1]FINAL!A:D,4,FALSE))</f>
        <v>347.678</v>
      </c>
      <c r="Q86" s="33">
        <f>IF(F86="Franchisee Rate Adjustment",SUMIF('[1]Fran Bank Payment'!A:A,G86,'[1]Fran Bank Payment'!G:G),VLOOKUP(G86,[1]FINAL!A:E,5,FALSE))</f>
        <v>29580.444</v>
      </c>
      <c r="R86" s="3">
        <f>IF(E86="LESS",-ROUND(Q86-K86,3),ROUND(Q86-K86,3))</f>
        <v>-0.17399999999999999</v>
      </c>
      <c r="S86" s="3">
        <f>IF(E86="LESS",-(P86-ABS(I86)),P86-ABS(I86))</f>
        <v>-2.0000000000095497E-3</v>
      </c>
      <c r="T86" s="3">
        <f>L86-I86</f>
        <v>171117.103</v>
      </c>
      <c r="U86" s="21"/>
      <c r="V86" s="21"/>
    </row>
    <row r="87" spans="1:22" ht="15" hidden="1" customHeight="1">
      <c r="A87" s="19" t="s">
        <v>56</v>
      </c>
      <c r="B87" s="19">
        <v>170769.427</v>
      </c>
      <c r="C87" s="20">
        <v>85.08</v>
      </c>
      <c r="D87" s="19">
        <v>14529177.699999999</v>
      </c>
      <c r="E87" s="19" t="s">
        <v>19</v>
      </c>
      <c r="F87" s="19" t="s">
        <v>20</v>
      </c>
      <c r="G87" s="19" t="s">
        <v>581</v>
      </c>
      <c r="H87" s="20">
        <v>-582.89</v>
      </c>
      <c r="I87" s="20">
        <v>-404.62200000000001</v>
      </c>
      <c r="J87" s="20">
        <v>85.08</v>
      </c>
      <c r="K87" s="20">
        <v>34425.25</v>
      </c>
      <c r="L87" s="20">
        <v>170364.80499999999</v>
      </c>
      <c r="M87" s="19">
        <v>85.08</v>
      </c>
      <c r="N87" s="19">
        <v>14494752.449999999</v>
      </c>
      <c r="O87" s="27" t="s">
        <v>9</v>
      </c>
      <c r="P87" s="33">
        <f>IF(F87="Franchisee Rate Adjustment","",VLOOKUP(G87,[1]FINAL!A:D,4,FALSE))</f>
        <v>404.62299999999999</v>
      </c>
      <c r="Q87" s="33">
        <f>IF(F87="Franchisee Rate Adjustment",SUMIF('[1]Fran Bank Payment'!A:A,G87,'[1]Fran Bank Payment'!G:G),VLOOKUP(G87,[1]FINAL!A:E,5,FALSE))</f>
        <v>34425.324999999997</v>
      </c>
      <c r="R87" s="3">
        <f>IF(E87="LESS",-ROUND(Q87-K87,3),ROUND(Q87-K87,3))</f>
        <v>-7.4999999999999997E-2</v>
      </c>
      <c r="S87" s="3">
        <f>IF(E87="LESS",-(P87-ABS(I87)),P87-ABS(I87))</f>
        <v>-9.9999999997635314E-4</v>
      </c>
      <c r="T87" s="3">
        <f>L87-I87</f>
        <v>170769.427</v>
      </c>
      <c r="U87" s="21"/>
      <c r="V87" s="21"/>
    </row>
    <row r="88" spans="1:22" ht="15" hidden="1" customHeight="1">
      <c r="A88" s="19" t="s">
        <v>56</v>
      </c>
      <c r="B88" s="19">
        <v>170364.80499999999</v>
      </c>
      <c r="C88" s="20">
        <v>85.08</v>
      </c>
      <c r="D88" s="19">
        <v>14494752.449999999</v>
      </c>
      <c r="E88" s="19" t="s">
        <v>19</v>
      </c>
      <c r="F88" s="19" t="s">
        <v>20</v>
      </c>
      <c r="G88" s="19" t="s">
        <v>580</v>
      </c>
      <c r="H88" s="20">
        <v>-971.74</v>
      </c>
      <c r="I88" s="20">
        <v>-657.76900000000001</v>
      </c>
      <c r="J88" s="20">
        <v>85.08</v>
      </c>
      <c r="K88" s="20">
        <v>55962.99</v>
      </c>
      <c r="L88" s="20">
        <v>169707.03599999999</v>
      </c>
      <c r="M88" s="19">
        <v>85.08</v>
      </c>
      <c r="N88" s="19">
        <v>14438789.460000001</v>
      </c>
      <c r="O88" s="27" t="s">
        <v>9</v>
      </c>
      <c r="P88" s="33">
        <f>IF(F88="Franchisee Rate Adjustment","",VLOOKUP(G88,[1]FINAL!A:D,4,FALSE))</f>
        <v>657.77</v>
      </c>
      <c r="Q88" s="33">
        <f>IF(F88="Franchisee Rate Adjustment",SUMIF('[1]Fran Bank Payment'!A:A,G88,'[1]Fran Bank Payment'!G:G),VLOOKUP(G88,[1]FINAL!A:E,5,FALSE))</f>
        <v>55963.072</v>
      </c>
      <c r="R88" s="3">
        <f>IF(E88="LESS",-ROUND(Q88-K88,3),ROUND(Q88-K88,3))</f>
        <v>-8.2000000000000003E-2</v>
      </c>
      <c r="S88" s="3">
        <f>IF(E88="LESS",-(P88-ABS(I88)),P88-ABS(I88))</f>
        <v>-9.9999999997635314E-4</v>
      </c>
      <c r="T88" s="3">
        <f>L88-I88</f>
        <v>170364.80499999999</v>
      </c>
      <c r="U88" s="21"/>
      <c r="V88" s="21"/>
    </row>
    <row r="89" spans="1:22" ht="15" hidden="1" customHeight="1">
      <c r="A89" s="19" t="s">
        <v>56</v>
      </c>
      <c r="B89" s="19">
        <v>169707.03599999999</v>
      </c>
      <c r="C89" s="20">
        <v>85.08</v>
      </c>
      <c r="D89" s="19">
        <v>14438789.460000001</v>
      </c>
      <c r="E89" s="19" t="s">
        <v>19</v>
      </c>
      <c r="F89" s="19" t="s">
        <v>20</v>
      </c>
      <c r="G89" s="19" t="s">
        <v>579</v>
      </c>
      <c r="H89" s="20">
        <v>-818.98</v>
      </c>
      <c r="I89" s="20">
        <v>-557.33500000000004</v>
      </c>
      <c r="J89" s="20">
        <v>85.08</v>
      </c>
      <c r="K89" s="20">
        <v>47418.06</v>
      </c>
      <c r="L89" s="20">
        <v>169149.701</v>
      </c>
      <c r="M89" s="19">
        <v>85.08</v>
      </c>
      <c r="N89" s="19">
        <v>14391371.4</v>
      </c>
      <c r="O89" s="27" t="s">
        <v>9</v>
      </c>
      <c r="P89" s="33">
        <f>IF(F89="Franchisee Rate Adjustment","",VLOOKUP(G89,[1]FINAL!A:D,4,FALSE))</f>
        <v>557.33500000000004</v>
      </c>
      <c r="Q89" s="33">
        <f>IF(F89="Franchisee Rate Adjustment",SUMIF('[1]Fran Bank Payment'!A:A,G89,'[1]Fran Bank Payment'!G:G),VLOOKUP(G89,[1]FINAL!A:E,5,FALSE))</f>
        <v>47418.061999999998</v>
      </c>
      <c r="R89" s="3">
        <f>IF(E89="LESS",-ROUND(Q89-K89,3),ROUND(Q89-K89,3))</f>
        <v>-2E-3</v>
      </c>
      <c r="S89" s="3">
        <f>IF(E89="LESS",-(P89-ABS(I89)),P89-ABS(I89))</f>
        <v>0</v>
      </c>
      <c r="T89" s="3">
        <f>L89-I89</f>
        <v>169707.03599999999</v>
      </c>
      <c r="U89" s="21"/>
      <c r="V89" s="21"/>
    </row>
    <row r="90" spans="1:22" ht="15" hidden="1" customHeight="1">
      <c r="A90" s="19" t="s">
        <v>56</v>
      </c>
      <c r="B90" s="19">
        <v>169149.701</v>
      </c>
      <c r="C90" s="20">
        <v>85.08</v>
      </c>
      <c r="D90" s="19">
        <v>14391371.4</v>
      </c>
      <c r="E90" s="19" t="s">
        <v>19</v>
      </c>
      <c r="F90" s="19" t="s">
        <v>20</v>
      </c>
      <c r="G90" s="19" t="s">
        <v>578</v>
      </c>
      <c r="H90" s="20">
        <v>-666.03</v>
      </c>
      <c r="I90" s="20">
        <v>-444.75299999999999</v>
      </c>
      <c r="J90" s="20">
        <v>85.08</v>
      </c>
      <c r="K90" s="20">
        <v>37839.589999999997</v>
      </c>
      <c r="L90" s="20">
        <v>168704.948</v>
      </c>
      <c r="M90" s="19">
        <v>85.08</v>
      </c>
      <c r="N90" s="19">
        <v>14353531.810000001</v>
      </c>
      <c r="O90" s="27" t="s">
        <v>9</v>
      </c>
      <c r="P90" s="33">
        <f>IF(F90="Franchisee Rate Adjustment","",VLOOKUP(G90,[1]FINAL!A:D,4,FALSE))</f>
        <v>444.75299999999999</v>
      </c>
      <c r="Q90" s="33">
        <f>IF(F90="Franchisee Rate Adjustment",SUMIF('[1]Fran Bank Payment'!A:A,G90,'[1]Fran Bank Payment'!G:G),VLOOKUP(G90,[1]FINAL!A:E,5,FALSE))</f>
        <v>37839.584999999999</v>
      </c>
      <c r="R90" s="3">
        <f>IF(E90="LESS",-ROUND(Q90-K90,3),ROUND(Q90-K90,3))</f>
        <v>5.0000000000000001E-3</v>
      </c>
      <c r="S90" s="3">
        <f>IF(E90="LESS",-(P90-ABS(I90)),P90-ABS(I90))</f>
        <v>0</v>
      </c>
      <c r="T90" s="3">
        <f>L90-I90</f>
        <v>169149.701</v>
      </c>
      <c r="U90" s="21"/>
      <c r="V90" s="21"/>
    </row>
    <row r="91" spans="1:22" ht="15" hidden="1" customHeight="1">
      <c r="A91" s="19" t="s">
        <v>94</v>
      </c>
      <c r="B91" s="19">
        <v>168704.948</v>
      </c>
      <c r="C91" s="20">
        <v>85.08</v>
      </c>
      <c r="D91" s="19">
        <v>14353531.810000001</v>
      </c>
      <c r="E91" s="19" t="s">
        <v>19</v>
      </c>
      <c r="F91" s="19" t="s">
        <v>20</v>
      </c>
      <c r="G91" s="19" t="s">
        <v>577</v>
      </c>
      <c r="H91" s="20">
        <v>-79.400000000000006</v>
      </c>
      <c r="I91" s="20">
        <v>-63.52</v>
      </c>
      <c r="J91" s="20">
        <v>85.08</v>
      </c>
      <c r="K91" s="20">
        <v>5404.28</v>
      </c>
      <c r="L91" s="20">
        <v>168641.42800000001</v>
      </c>
      <c r="M91" s="19">
        <v>85.08</v>
      </c>
      <c r="N91" s="19">
        <v>14348127.529999999</v>
      </c>
      <c r="O91" s="27" t="s">
        <v>9</v>
      </c>
      <c r="P91" s="33">
        <f>IF(F91="Franchisee Rate Adjustment","",VLOOKUP(G91,[1]FINAL!A:D,4,FALSE))</f>
        <v>63.52</v>
      </c>
      <c r="Q91" s="33">
        <f>IF(F91="Franchisee Rate Adjustment",SUMIF('[1]Fran Bank Payment'!A:A,G91,'[1]Fran Bank Payment'!G:G),VLOOKUP(G91,[1]FINAL!A:E,5,FALSE))</f>
        <v>5404.2820000000002</v>
      </c>
      <c r="R91" s="3">
        <f>IF(E91="LESS",-ROUND(Q91-K91,3),ROUND(Q91-K91,3))</f>
        <v>-2E-3</v>
      </c>
      <c r="S91" s="3">
        <f>IF(E91="LESS",-(P91-ABS(I91)),P91-ABS(I91))</f>
        <v>0</v>
      </c>
      <c r="T91" s="3">
        <f>L91-I91</f>
        <v>168704.948</v>
      </c>
      <c r="U91" s="21"/>
      <c r="V91" s="21"/>
    </row>
    <row r="92" spans="1:22" ht="15" customHeight="1">
      <c r="A92" s="23" t="s">
        <v>94</v>
      </c>
      <c r="B92" s="23">
        <v>168641.42800000001</v>
      </c>
      <c r="C92" s="24">
        <v>85.08</v>
      </c>
      <c r="D92" s="23">
        <v>14348127.529999999</v>
      </c>
      <c r="E92" s="23" t="s">
        <v>40</v>
      </c>
      <c r="F92" s="23" t="s">
        <v>41</v>
      </c>
      <c r="G92" s="23" t="s">
        <v>576</v>
      </c>
      <c r="H92" s="24">
        <v>1144.24</v>
      </c>
      <c r="I92" s="24">
        <v>1058.422</v>
      </c>
      <c r="J92" s="24">
        <v>81.2</v>
      </c>
      <c r="K92" s="24">
        <v>85943.87</v>
      </c>
      <c r="L92" s="24">
        <v>169699.85</v>
      </c>
      <c r="M92" s="23">
        <v>85.06</v>
      </c>
      <c r="N92" s="23">
        <v>14434071.4</v>
      </c>
      <c r="O92" s="43" t="s">
        <v>9</v>
      </c>
      <c r="P92" s="42" t="e">
        <f>IF(F92="Franchisee Rate Adjustment","",VLOOKUP(G92,[1]FINAL!A:D,4,FALSE))</f>
        <v>#N/A</v>
      </c>
      <c r="Q92" s="42" t="e">
        <f>IF(F92="Franchisee Rate Adjustment",SUMIF('[1]Fran Bank Payment'!A:A,G92,'[1]Fran Bank Payment'!G:G),VLOOKUP(G92,[1]FINAL!A:E,5,FALSE))</f>
        <v>#N/A</v>
      </c>
      <c r="R92" s="41" t="e">
        <f>IF(E92="LESS",-ROUND(Q92-K92,3),ROUND(Q92-K92,3))</f>
        <v>#N/A</v>
      </c>
      <c r="S92" s="41" t="e">
        <f>IF(E92="LESS",-(P92-ABS(I92)),P92-ABS(I92))</f>
        <v>#N/A</v>
      </c>
      <c r="T92" s="41">
        <f>L92-I92</f>
        <v>168641.42800000001</v>
      </c>
      <c r="U92" s="21"/>
      <c r="V92" s="21"/>
    </row>
    <row r="93" spans="1:22" ht="15" hidden="1" customHeight="1">
      <c r="A93" s="19" t="s">
        <v>94</v>
      </c>
      <c r="B93" s="19">
        <v>169699.85</v>
      </c>
      <c r="C93" s="20">
        <v>85.06</v>
      </c>
      <c r="D93" s="19">
        <v>14434071.4</v>
      </c>
      <c r="E93" s="19" t="s">
        <v>19</v>
      </c>
      <c r="F93" s="19" t="s">
        <v>20</v>
      </c>
      <c r="G93" s="19" t="s">
        <v>575</v>
      </c>
      <c r="H93" s="20">
        <v>-69.94</v>
      </c>
      <c r="I93" s="20">
        <v>-64.691000000000003</v>
      </c>
      <c r="J93" s="20">
        <v>85.06</v>
      </c>
      <c r="K93" s="20">
        <v>5502.62</v>
      </c>
      <c r="L93" s="20">
        <v>169635.15900000001</v>
      </c>
      <c r="M93" s="19">
        <v>85.06</v>
      </c>
      <c r="N93" s="19">
        <v>14428568.779999999</v>
      </c>
      <c r="O93" s="27" t="s">
        <v>9</v>
      </c>
      <c r="P93" s="33">
        <f>IF(F93="Franchisee Rate Adjustment","",VLOOKUP(G93,[1]FINAL!A:D,4,FALSE))</f>
        <v>64.7</v>
      </c>
      <c r="Q93" s="33">
        <f>IF(F93="Franchisee Rate Adjustment",SUMIF('[1]Fran Bank Payment'!A:A,G93,'[1]Fran Bank Payment'!G:G),VLOOKUP(G93,[1]FINAL!A:E,5,FALSE))</f>
        <v>5503.3819999999996</v>
      </c>
      <c r="R93" s="3">
        <f>IF(E93="LESS",-ROUND(Q93-K93,3),ROUND(Q93-K93,3))</f>
        <v>-0.76200000000000001</v>
      </c>
      <c r="S93" s="3">
        <f>IF(E93="LESS",-(P93-ABS(I93)),P93-ABS(I93))</f>
        <v>-9.0000000000003411E-3</v>
      </c>
      <c r="T93" s="3">
        <f>L93-I93</f>
        <v>169699.85</v>
      </c>
      <c r="U93" s="21"/>
      <c r="V93" s="21"/>
    </row>
    <row r="94" spans="1:22" ht="15" hidden="1" customHeight="1">
      <c r="A94" s="19" t="s">
        <v>94</v>
      </c>
      <c r="B94" s="19">
        <v>169635.15900000001</v>
      </c>
      <c r="C94" s="20">
        <v>85.06</v>
      </c>
      <c r="D94" s="19">
        <v>14428568.779999999</v>
      </c>
      <c r="E94" s="19" t="s">
        <v>19</v>
      </c>
      <c r="F94" s="19" t="s">
        <v>20</v>
      </c>
      <c r="G94" s="19" t="s">
        <v>574</v>
      </c>
      <c r="H94" s="20">
        <v>-2182.4499999999998</v>
      </c>
      <c r="I94" s="20">
        <v>-1857.0989999999999</v>
      </c>
      <c r="J94" s="20">
        <v>85.06</v>
      </c>
      <c r="K94" s="20">
        <v>157964.82999999999</v>
      </c>
      <c r="L94" s="20">
        <v>167778.06</v>
      </c>
      <c r="M94" s="19">
        <v>85.06</v>
      </c>
      <c r="N94" s="19">
        <v>14270603.949999999</v>
      </c>
      <c r="O94" s="27" t="s">
        <v>9</v>
      </c>
      <c r="P94" s="33">
        <f>IF(F94="Franchisee Rate Adjustment","",VLOOKUP(G94,[1]FINAL!A:D,4,FALSE))</f>
        <v>1857.1</v>
      </c>
      <c r="Q94" s="33">
        <f>IF(F94="Franchisee Rate Adjustment",SUMIF('[1]Fran Bank Payment'!A:A,G94,'[1]Fran Bank Payment'!G:G),VLOOKUP(G94,[1]FINAL!A:E,5,FALSE))</f>
        <v>157964.92600000001</v>
      </c>
      <c r="R94" s="3">
        <f>IF(E94="LESS",-ROUND(Q94-K94,3),ROUND(Q94-K94,3))</f>
        <v>-9.6000000000000002E-2</v>
      </c>
      <c r="S94" s="3">
        <f>IF(E94="LESS",-(P94-ABS(I94)),P94-ABS(I94))</f>
        <v>-9.9999999997635314E-4</v>
      </c>
      <c r="T94" s="3">
        <f>L94-I94</f>
        <v>169635.15899999999</v>
      </c>
      <c r="U94" s="21"/>
      <c r="V94" s="21"/>
    </row>
    <row r="95" spans="1:22" ht="15" hidden="1" customHeight="1">
      <c r="A95" s="19" t="s">
        <v>94</v>
      </c>
      <c r="B95" s="19">
        <v>167778.06</v>
      </c>
      <c r="C95" s="20">
        <v>85.06</v>
      </c>
      <c r="D95" s="19">
        <v>14270603.949999999</v>
      </c>
      <c r="E95" s="19" t="s">
        <v>19</v>
      </c>
      <c r="F95" s="19" t="s">
        <v>20</v>
      </c>
      <c r="G95" s="19" t="s">
        <v>573</v>
      </c>
      <c r="H95" s="20">
        <v>-2661.55</v>
      </c>
      <c r="I95" s="20">
        <v>-2096.1190000000001</v>
      </c>
      <c r="J95" s="20">
        <v>85.06</v>
      </c>
      <c r="K95" s="20">
        <v>178295.9</v>
      </c>
      <c r="L95" s="20">
        <v>165681.94099999999</v>
      </c>
      <c r="M95" s="19">
        <v>85.06</v>
      </c>
      <c r="N95" s="19">
        <v>14092308.050000001</v>
      </c>
      <c r="O95" s="27" t="s">
        <v>9</v>
      </c>
      <c r="P95" s="33">
        <f>IF(F95="Franchisee Rate Adjustment","",VLOOKUP(G95,[1]FINAL!A:D,4,FALSE))</f>
        <v>2096.1260000000002</v>
      </c>
      <c r="Q95" s="33">
        <f>IF(F95="Franchisee Rate Adjustment",SUMIF('[1]Fran Bank Payment'!A:A,G95,'[1]Fran Bank Payment'!G:G),VLOOKUP(G95,[1]FINAL!A:E,5,FALSE))</f>
        <v>178296.478</v>
      </c>
      <c r="R95" s="3">
        <f>IF(E95="LESS",-ROUND(Q95-K95,3),ROUND(Q95-K95,3))</f>
        <v>-0.57799999999999996</v>
      </c>
      <c r="S95" s="3">
        <f>IF(E95="LESS",-(P95-ABS(I95)),P95-ABS(I95))</f>
        <v>-7.0000000000618456E-3</v>
      </c>
      <c r="T95" s="3">
        <f>L95-I95</f>
        <v>167778.06</v>
      </c>
      <c r="U95" s="21"/>
      <c r="V95" s="21"/>
    </row>
    <row r="96" spans="1:22" ht="15" hidden="1" customHeight="1">
      <c r="A96" s="19" t="s">
        <v>94</v>
      </c>
      <c r="B96" s="19">
        <v>165681.94099999999</v>
      </c>
      <c r="C96" s="20">
        <v>85.06</v>
      </c>
      <c r="D96" s="19">
        <v>14092308.050000001</v>
      </c>
      <c r="E96" s="19" t="s">
        <v>19</v>
      </c>
      <c r="F96" s="19" t="s">
        <v>20</v>
      </c>
      <c r="G96" s="19" t="s">
        <v>572</v>
      </c>
      <c r="H96" s="20">
        <v>-152.59</v>
      </c>
      <c r="I96" s="20">
        <v>-140.76599999999999</v>
      </c>
      <c r="J96" s="20">
        <v>85.06</v>
      </c>
      <c r="K96" s="20">
        <v>11973.56</v>
      </c>
      <c r="L96" s="20">
        <v>165541.17499999999</v>
      </c>
      <c r="M96" s="19">
        <v>85.06</v>
      </c>
      <c r="N96" s="19">
        <v>14080334.49</v>
      </c>
      <c r="O96" s="27" t="s">
        <v>9</v>
      </c>
      <c r="P96" s="33">
        <f>IF(F96="Franchisee Rate Adjustment","",VLOOKUP(G96,[1]FINAL!A:D,4,FALSE))</f>
        <v>140.77000000000001</v>
      </c>
      <c r="Q96" s="33">
        <f>IF(F96="Franchisee Rate Adjustment",SUMIF('[1]Fran Bank Payment'!A:A,G96,'[1]Fran Bank Payment'!G:G),VLOOKUP(G96,[1]FINAL!A:E,5,FALSE))</f>
        <v>11973.896000000001</v>
      </c>
      <c r="R96" s="3">
        <f>IF(E96="LESS",-ROUND(Q96-K96,3),ROUND(Q96-K96,3))</f>
        <v>-0.33600000000000002</v>
      </c>
      <c r="S96" s="3">
        <f>IF(E96="LESS",-(P96-ABS(I96)),P96-ABS(I96))</f>
        <v>-4.0000000000190994E-3</v>
      </c>
      <c r="T96" s="3">
        <f>L96-I96</f>
        <v>165681.94099999999</v>
      </c>
      <c r="U96" s="21"/>
      <c r="V96" s="21"/>
    </row>
    <row r="97" spans="1:22" ht="15" hidden="1" customHeight="1">
      <c r="A97" s="19" t="s">
        <v>94</v>
      </c>
      <c r="B97" s="19">
        <v>165541.17499999999</v>
      </c>
      <c r="C97" s="20">
        <v>85.06</v>
      </c>
      <c r="D97" s="19">
        <v>14080334.49</v>
      </c>
      <c r="E97" s="19" t="s">
        <v>19</v>
      </c>
      <c r="F97" s="19" t="s">
        <v>20</v>
      </c>
      <c r="G97" s="19" t="s">
        <v>571</v>
      </c>
      <c r="H97" s="20">
        <v>-7425.89</v>
      </c>
      <c r="I97" s="20">
        <v>-6494.0870000000004</v>
      </c>
      <c r="J97" s="20">
        <v>85.06</v>
      </c>
      <c r="K97" s="20">
        <v>552387.04</v>
      </c>
      <c r="L97" s="20">
        <v>159047.08799999999</v>
      </c>
      <c r="M97" s="19">
        <v>85.06</v>
      </c>
      <c r="N97" s="19">
        <v>13527947.449999999</v>
      </c>
      <c r="O97" s="27" t="s">
        <v>9</v>
      </c>
      <c r="P97" s="33">
        <f>IF(F97="Franchisee Rate Adjustment","",VLOOKUP(G97,[1]FINAL!A:D,4,FALSE))</f>
        <v>6494.0889999999999</v>
      </c>
      <c r="Q97" s="33">
        <f>IF(F97="Franchisee Rate Adjustment",SUMIF('[1]Fran Bank Payment'!A:A,G97,'[1]Fran Bank Payment'!G:G),VLOOKUP(G97,[1]FINAL!A:E,5,FALSE))</f>
        <v>552387.21</v>
      </c>
      <c r="R97" s="3">
        <f>IF(E97="LESS",-ROUND(Q97-K97,3),ROUND(Q97-K97,3))</f>
        <v>-0.17</v>
      </c>
      <c r="S97" s="3">
        <f>IF(E97="LESS",-(P97-ABS(I97)),P97-ABS(I97))</f>
        <v>-1.9999999994979589E-3</v>
      </c>
      <c r="T97" s="3">
        <f>L97-I97</f>
        <v>165541.17499999999</v>
      </c>
      <c r="U97" s="21"/>
      <c r="V97" s="21"/>
    </row>
    <row r="98" spans="1:22" ht="15" hidden="1" customHeight="1">
      <c r="A98" s="19" t="s">
        <v>94</v>
      </c>
      <c r="B98" s="19">
        <v>159047.08799999999</v>
      </c>
      <c r="C98" s="20">
        <v>85.06</v>
      </c>
      <c r="D98" s="19">
        <v>13527947.449999999</v>
      </c>
      <c r="E98" s="19" t="s">
        <v>19</v>
      </c>
      <c r="F98" s="19" t="s">
        <v>20</v>
      </c>
      <c r="G98" s="19" t="s">
        <v>570</v>
      </c>
      <c r="H98" s="20">
        <v>-249.68</v>
      </c>
      <c r="I98" s="20">
        <v>-230.34100000000001</v>
      </c>
      <c r="J98" s="20">
        <v>85.06</v>
      </c>
      <c r="K98" s="20">
        <v>19592.810000000001</v>
      </c>
      <c r="L98" s="20">
        <v>158816.747</v>
      </c>
      <c r="M98" s="19">
        <v>85.06</v>
      </c>
      <c r="N98" s="19">
        <v>13508354.640000001</v>
      </c>
      <c r="O98" s="27" t="s">
        <v>9</v>
      </c>
      <c r="P98" s="33">
        <f>IF(F98="Franchisee Rate Adjustment","",VLOOKUP(G98,[1]FINAL!A:D,4,FALSE))</f>
        <v>230.35400000000001</v>
      </c>
      <c r="Q98" s="33">
        <f>IF(F98="Franchisee Rate Adjustment",SUMIF('[1]Fran Bank Payment'!A:A,G98,'[1]Fran Bank Payment'!G:G),VLOOKUP(G98,[1]FINAL!A:E,5,FALSE))</f>
        <v>19593.911</v>
      </c>
      <c r="R98" s="3">
        <f>IF(E98="LESS",-ROUND(Q98-K98,3),ROUND(Q98-K98,3))</f>
        <v>-1.101</v>
      </c>
      <c r="S98" s="3">
        <f>IF(E98="LESS",-(P98-ABS(I98)),P98-ABS(I98))</f>
        <v>-1.300000000000523E-2</v>
      </c>
      <c r="T98" s="3">
        <f>L98-I98</f>
        <v>159047.08799999999</v>
      </c>
      <c r="U98" s="21"/>
      <c r="V98" s="21"/>
    </row>
    <row r="99" spans="1:22" ht="15" hidden="1" customHeight="1">
      <c r="A99" s="19" t="s">
        <v>94</v>
      </c>
      <c r="B99" s="19">
        <v>158816.747</v>
      </c>
      <c r="C99" s="20">
        <v>85.06</v>
      </c>
      <c r="D99" s="19">
        <v>13508354.640000001</v>
      </c>
      <c r="E99" s="19" t="s">
        <v>19</v>
      </c>
      <c r="F99" s="19" t="s">
        <v>20</v>
      </c>
      <c r="G99" s="19" t="s">
        <v>569</v>
      </c>
      <c r="H99" s="20">
        <v>-27.14</v>
      </c>
      <c r="I99" s="20">
        <v>-25.481999999999999</v>
      </c>
      <c r="J99" s="20">
        <v>85.06</v>
      </c>
      <c r="K99" s="20">
        <v>2167.5</v>
      </c>
      <c r="L99" s="20">
        <v>158791.26500000001</v>
      </c>
      <c r="M99" s="19">
        <v>85.06</v>
      </c>
      <c r="N99" s="19">
        <v>13506187.140000001</v>
      </c>
      <c r="O99" s="27" t="s">
        <v>9</v>
      </c>
      <c r="P99" s="33">
        <f>IF(F99="Franchisee Rate Adjustment","",VLOOKUP(G99,[1]FINAL!A:D,4,FALSE))</f>
        <v>25.484999999999999</v>
      </c>
      <c r="Q99" s="33">
        <f>IF(F99="Franchisee Rate Adjustment",SUMIF('[1]Fran Bank Payment'!A:A,G99,'[1]Fran Bank Payment'!G:G),VLOOKUP(G99,[1]FINAL!A:E,5,FALSE))</f>
        <v>2167.7539999999999</v>
      </c>
      <c r="R99" s="3">
        <f>IF(E99="LESS",-ROUND(Q99-K99,3),ROUND(Q99-K99,3))</f>
        <v>-0.254</v>
      </c>
      <c r="S99" s="3">
        <f>IF(E99="LESS",-(P99-ABS(I99)),P99-ABS(I99))</f>
        <v>-3.0000000000001137E-3</v>
      </c>
      <c r="T99" s="3">
        <f>L99-I99</f>
        <v>158816.747</v>
      </c>
      <c r="U99" s="21"/>
      <c r="V99" s="21"/>
    </row>
    <row r="100" spans="1:22" ht="15" hidden="1" customHeight="1">
      <c r="A100" s="19" t="s">
        <v>94</v>
      </c>
      <c r="B100" s="19">
        <v>158791.26500000001</v>
      </c>
      <c r="C100" s="20">
        <v>85.06</v>
      </c>
      <c r="D100" s="19">
        <v>13506187.140000001</v>
      </c>
      <c r="E100" s="19" t="s">
        <v>19</v>
      </c>
      <c r="F100" s="19" t="s">
        <v>20</v>
      </c>
      <c r="G100" s="19" t="s">
        <v>568</v>
      </c>
      <c r="H100" s="20">
        <v>-221.32</v>
      </c>
      <c r="I100" s="20">
        <v>-204.214</v>
      </c>
      <c r="J100" s="20">
        <v>85.06</v>
      </c>
      <c r="K100" s="20">
        <v>17370.439999999999</v>
      </c>
      <c r="L100" s="20">
        <v>158587.05100000001</v>
      </c>
      <c r="M100" s="19">
        <v>85.06</v>
      </c>
      <c r="N100" s="19">
        <v>13488816.699999999</v>
      </c>
      <c r="O100" s="27" t="s">
        <v>9</v>
      </c>
      <c r="P100" s="33">
        <f>IF(F100="Franchisee Rate Adjustment","",VLOOKUP(G100,[1]FINAL!A:D,4,FALSE))</f>
        <v>204.21899999999999</v>
      </c>
      <c r="Q100" s="33">
        <f>IF(F100="Franchisee Rate Adjustment",SUMIF('[1]Fran Bank Payment'!A:A,G100,'[1]Fran Bank Payment'!G:G),VLOOKUP(G100,[1]FINAL!A:E,5,FALSE))</f>
        <v>17370.867999999999</v>
      </c>
      <c r="R100" s="3">
        <f>IF(E100="LESS",-ROUND(Q100-K100,3),ROUND(Q100-K100,3))</f>
        <v>-0.42799999999999999</v>
      </c>
      <c r="S100" s="3">
        <f>IF(E100="LESS",-(P100-ABS(I100)),P100-ABS(I100))</f>
        <v>-4.9999999999954525E-3</v>
      </c>
      <c r="T100" s="3">
        <f>L100-I100</f>
        <v>158791.26500000001</v>
      </c>
      <c r="U100" s="21"/>
      <c r="V100" s="21"/>
    </row>
    <row r="101" spans="1:22" ht="15" hidden="1" customHeight="1">
      <c r="A101" s="19" t="s">
        <v>94</v>
      </c>
      <c r="B101" s="19">
        <v>158587.05100000001</v>
      </c>
      <c r="C101" s="20">
        <v>85.06</v>
      </c>
      <c r="D101" s="19">
        <v>13488816.699999999</v>
      </c>
      <c r="E101" s="19" t="s">
        <v>19</v>
      </c>
      <c r="F101" s="19" t="s">
        <v>20</v>
      </c>
      <c r="G101" s="19" t="s">
        <v>567</v>
      </c>
      <c r="H101" s="20">
        <v>-264.61</v>
      </c>
      <c r="I101" s="20">
        <v>-244.52799999999999</v>
      </c>
      <c r="J101" s="20">
        <v>85.06</v>
      </c>
      <c r="K101" s="20">
        <v>20799.55</v>
      </c>
      <c r="L101" s="20">
        <v>158342.52299999999</v>
      </c>
      <c r="M101" s="19">
        <v>85.06</v>
      </c>
      <c r="N101" s="19">
        <v>13468017.15</v>
      </c>
      <c r="O101" s="27" t="s">
        <v>9</v>
      </c>
      <c r="P101" s="33">
        <f>IF(F101="Franchisee Rate Adjustment","",VLOOKUP(G101,[1]FINAL!A:D,4,FALSE))</f>
        <v>244.53700000000001</v>
      </c>
      <c r="Q101" s="33">
        <f>IF(F101="Franchisee Rate Adjustment",SUMIF('[1]Fran Bank Payment'!A:A,G101,'[1]Fran Bank Payment'!G:G),VLOOKUP(G101,[1]FINAL!A:E,5,FALSE))</f>
        <v>20800.316999999999</v>
      </c>
      <c r="R101" s="3">
        <f>IF(E101="LESS",-ROUND(Q101-K101,3),ROUND(Q101-K101,3))</f>
        <v>-0.76700000000000002</v>
      </c>
      <c r="S101" s="3">
        <f>IF(E101="LESS",-(P101-ABS(I101)),P101-ABS(I101))</f>
        <v>-9.0000000000145519E-3</v>
      </c>
      <c r="T101" s="3">
        <f>L101-I101</f>
        <v>158587.05099999998</v>
      </c>
      <c r="U101" s="21"/>
      <c r="V101" s="21"/>
    </row>
    <row r="102" spans="1:22" ht="15" hidden="1" customHeight="1">
      <c r="A102" s="19" t="s">
        <v>94</v>
      </c>
      <c r="B102" s="19">
        <v>158342.52299999999</v>
      </c>
      <c r="C102" s="20">
        <v>85.06</v>
      </c>
      <c r="D102" s="19">
        <v>13468017.15</v>
      </c>
      <c r="E102" s="19" t="s">
        <v>19</v>
      </c>
      <c r="F102" s="19" t="s">
        <v>20</v>
      </c>
      <c r="G102" s="19" t="s">
        <v>566</v>
      </c>
      <c r="H102" s="20">
        <v>-2711.31</v>
      </c>
      <c r="I102" s="20">
        <v>-2181.9969999999998</v>
      </c>
      <c r="J102" s="20">
        <v>85.06</v>
      </c>
      <c r="K102" s="20">
        <v>185600.66</v>
      </c>
      <c r="L102" s="20">
        <v>156160.52600000001</v>
      </c>
      <c r="M102" s="19">
        <v>85.06</v>
      </c>
      <c r="N102" s="19">
        <v>13282416.49</v>
      </c>
      <c r="O102" s="27" t="s">
        <v>9</v>
      </c>
      <c r="P102" s="33">
        <f>IF(F102="Franchisee Rate Adjustment","",VLOOKUP(G102,[1]FINAL!A:D,4,FALSE))</f>
        <v>2181.9969999999998</v>
      </c>
      <c r="Q102" s="33">
        <f>IF(F102="Franchisee Rate Adjustment",SUMIF('[1]Fran Bank Payment'!A:A,G102,'[1]Fran Bank Payment'!G:G),VLOOKUP(G102,[1]FINAL!A:E,5,FALSE))</f>
        <v>185600.66500000001</v>
      </c>
      <c r="R102" s="3">
        <f>IF(E102="LESS",-ROUND(Q102-K102,3),ROUND(Q102-K102,3))</f>
        <v>-5.0000000000000001E-3</v>
      </c>
      <c r="S102" s="3">
        <f>IF(E102="LESS",-(P102-ABS(I102)),P102-ABS(I102))</f>
        <v>0</v>
      </c>
      <c r="T102" s="3">
        <f>L102-I102</f>
        <v>158342.52300000002</v>
      </c>
      <c r="U102" s="21"/>
      <c r="V102" s="21"/>
    </row>
    <row r="103" spans="1:22" ht="15" hidden="1" customHeight="1">
      <c r="A103" s="19" t="s">
        <v>94</v>
      </c>
      <c r="B103" s="19">
        <v>156160.52600000001</v>
      </c>
      <c r="C103" s="20">
        <v>85.06</v>
      </c>
      <c r="D103" s="19">
        <v>13282416.49</v>
      </c>
      <c r="E103" s="19" t="s">
        <v>19</v>
      </c>
      <c r="F103" s="19" t="s">
        <v>20</v>
      </c>
      <c r="G103" s="19" t="s">
        <v>565</v>
      </c>
      <c r="H103" s="20">
        <v>-184.17</v>
      </c>
      <c r="I103" s="20">
        <v>-147.33600000000001</v>
      </c>
      <c r="J103" s="20">
        <v>85.06</v>
      </c>
      <c r="K103" s="20">
        <v>12532.4</v>
      </c>
      <c r="L103" s="20">
        <v>156013.19</v>
      </c>
      <c r="M103" s="19">
        <v>85.06</v>
      </c>
      <c r="N103" s="19">
        <v>13269884.09</v>
      </c>
      <c r="O103" s="27" t="s">
        <v>9</v>
      </c>
      <c r="P103" s="33">
        <f>IF(F103="Franchisee Rate Adjustment","",VLOOKUP(G103,[1]FINAL!A:D,4,FALSE))</f>
        <v>147.33600000000001</v>
      </c>
      <c r="Q103" s="33">
        <f>IF(F103="Franchisee Rate Adjustment",SUMIF('[1]Fran Bank Payment'!A:A,G103,'[1]Fran Bank Payment'!G:G),VLOOKUP(G103,[1]FINAL!A:E,5,FALSE))</f>
        <v>12532.4</v>
      </c>
      <c r="R103" s="3">
        <f>IF(E103="LESS",-ROUND(Q103-K103,3),ROUND(Q103-K103,3))</f>
        <v>0</v>
      </c>
      <c r="S103" s="3">
        <f>IF(E103="LESS",-(P103-ABS(I103)),P103-ABS(I103))</f>
        <v>0</v>
      </c>
      <c r="T103" s="3">
        <f>L103-I103</f>
        <v>156160.52600000001</v>
      </c>
      <c r="U103" s="21"/>
      <c r="V103" s="21"/>
    </row>
    <row r="104" spans="1:22" ht="15" hidden="1" customHeight="1">
      <c r="A104" s="19" t="s">
        <v>94</v>
      </c>
      <c r="B104" s="19">
        <v>156013.19</v>
      </c>
      <c r="C104" s="20">
        <v>85.06</v>
      </c>
      <c r="D104" s="19">
        <v>13269884.09</v>
      </c>
      <c r="E104" s="19" t="s">
        <v>19</v>
      </c>
      <c r="F104" s="19" t="s">
        <v>20</v>
      </c>
      <c r="G104" s="19" t="s">
        <v>564</v>
      </c>
      <c r="H104" s="20">
        <v>-118.22</v>
      </c>
      <c r="I104" s="20">
        <v>-109.22499999999999</v>
      </c>
      <c r="J104" s="20">
        <v>85.06</v>
      </c>
      <c r="K104" s="20">
        <v>9290.68</v>
      </c>
      <c r="L104" s="20">
        <v>155903.965</v>
      </c>
      <c r="M104" s="19">
        <v>85.06</v>
      </c>
      <c r="N104" s="19">
        <v>13260593.41</v>
      </c>
      <c r="O104" s="27" t="s">
        <v>9</v>
      </c>
      <c r="P104" s="33">
        <f>IF(F104="Franchisee Rate Adjustment","",VLOOKUP(G104,[1]FINAL!A:D,4,FALSE))</f>
        <v>109.232</v>
      </c>
      <c r="Q104" s="33">
        <f>IF(F104="Franchisee Rate Adjustment",SUMIF('[1]Fran Bank Payment'!A:A,G104,'[1]Fran Bank Payment'!G:G),VLOOKUP(G104,[1]FINAL!A:E,5,FALSE))</f>
        <v>9291.2739999999994</v>
      </c>
      <c r="R104" s="3">
        <f>IF(E104="LESS",-ROUND(Q104-K104,3),ROUND(Q104-K104,3))</f>
        <v>-0.59399999999999997</v>
      </c>
      <c r="S104" s="3">
        <f>IF(E104="LESS",-(P104-ABS(I104)),P104-ABS(I104))</f>
        <v>-7.0000000000050022E-3</v>
      </c>
      <c r="T104" s="3">
        <f>L104-I104</f>
        <v>156013.19</v>
      </c>
      <c r="U104" s="21"/>
      <c r="V104" s="21"/>
    </row>
    <row r="105" spans="1:22" ht="15" hidden="1" customHeight="1">
      <c r="A105" s="19" t="s">
        <v>94</v>
      </c>
      <c r="B105" s="19">
        <v>155903.965</v>
      </c>
      <c r="C105" s="20">
        <v>85.06</v>
      </c>
      <c r="D105" s="19">
        <v>13260593.41</v>
      </c>
      <c r="E105" s="19" t="s">
        <v>19</v>
      </c>
      <c r="F105" s="19" t="s">
        <v>20</v>
      </c>
      <c r="G105" s="19" t="s">
        <v>563</v>
      </c>
      <c r="H105" s="20">
        <v>-3004.71</v>
      </c>
      <c r="I105" s="20">
        <v>-2599.201</v>
      </c>
      <c r="J105" s="20">
        <v>85.06</v>
      </c>
      <c r="K105" s="20">
        <v>221088.04</v>
      </c>
      <c r="L105" s="20">
        <v>153304.764</v>
      </c>
      <c r="M105" s="19">
        <v>85.06</v>
      </c>
      <c r="N105" s="19">
        <v>13039505.369999999</v>
      </c>
      <c r="O105" s="27" t="s">
        <v>9</v>
      </c>
      <c r="P105" s="33">
        <f>IF(F105="Franchisee Rate Adjustment","",VLOOKUP(G105,[1]FINAL!A:D,4,FALSE))</f>
        <v>2599.2020000000002</v>
      </c>
      <c r="Q105" s="33">
        <f>IF(F105="Franchisee Rate Adjustment",SUMIF('[1]Fran Bank Payment'!A:A,G105,'[1]Fran Bank Payment'!G:G),VLOOKUP(G105,[1]FINAL!A:E,5,FALSE))</f>
        <v>221088.122</v>
      </c>
      <c r="R105" s="3">
        <f>IF(E105="LESS",-ROUND(Q105-K105,3),ROUND(Q105-K105,3))</f>
        <v>-8.2000000000000003E-2</v>
      </c>
      <c r="S105" s="3">
        <f>IF(E105="LESS",-(P105-ABS(I105)),P105-ABS(I105))</f>
        <v>-1.0000000002037268E-3</v>
      </c>
      <c r="T105" s="3">
        <f>L105-I105</f>
        <v>155903.965</v>
      </c>
      <c r="U105" s="21"/>
      <c r="V105" s="21"/>
    </row>
    <row r="106" spans="1:22" ht="15" hidden="1" customHeight="1">
      <c r="A106" s="19" t="s">
        <v>94</v>
      </c>
      <c r="B106" s="19">
        <v>153304.764</v>
      </c>
      <c r="C106" s="20">
        <v>85.06</v>
      </c>
      <c r="D106" s="19">
        <v>13039505.369999999</v>
      </c>
      <c r="E106" s="19" t="s">
        <v>19</v>
      </c>
      <c r="F106" s="19" t="s">
        <v>20</v>
      </c>
      <c r="G106" s="19" t="s">
        <v>562</v>
      </c>
      <c r="H106" s="20">
        <v>-52.08</v>
      </c>
      <c r="I106" s="20">
        <v>-48.174999999999997</v>
      </c>
      <c r="J106" s="20">
        <v>85.06</v>
      </c>
      <c r="K106" s="20">
        <v>4097.7700000000004</v>
      </c>
      <c r="L106" s="20">
        <v>153256.58900000001</v>
      </c>
      <c r="M106" s="19">
        <v>85.06</v>
      </c>
      <c r="N106" s="19">
        <v>13035407.6</v>
      </c>
      <c r="O106" s="27" t="s">
        <v>9</v>
      </c>
      <c r="P106" s="33">
        <f>IF(F106="Franchisee Rate Adjustment","",VLOOKUP(G106,[1]FINAL!A:D,4,FALSE))</f>
        <v>48.176000000000002</v>
      </c>
      <c r="Q106" s="33">
        <f>IF(F106="Franchisee Rate Adjustment",SUMIF('[1]Fran Bank Payment'!A:A,G106,'[1]Fran Bank Payment'!G:G),VLOOKUP(G106,[1]FINAL!A:E,5,FALSE))</f>
        <v>4097.8509999999997</v>
      </c>
      <c r="R106" s="3">
        <f>IF(E106="LESS",-ROUND(Q106-K106,3),ROUND(Q106-K106,3))</f>
        <v>-8.1000000000000003E-2</v>
      </c>
      <c r="S106" s="3">
        <f>IF(E106="LESS",-(P106-ABS(I106)),P106-ABS(I106))</f>
        <v>-1.0000000000047748E-3</v>
      </c>
      <c r="T106" s="3">
        <f>L106-I106</f>
        <v>153304.764</v>
      </c>
      <c r="U106" s="21"/>
      <c r="V106" s="21"/>
    </row>
    <row r="107" spans="1:22" ht="15" hidden="1" customHeight="1">
      <c r="A107" s="19" t="s">
        <v>94</v>
      </c>
      <c r="B107" s="19">
        <v>153256.58900000001</v>
      </c>
      <c r="C107" s="20">
        <v>85.06</v>
      </c>
      <c r="D107" s="19">
        <v>13035407.6</v>
      </c>
      <c r="E107" s="19" t="s">
        <v>19</v>
      </c>
      <c r="F107" s="19" t="s">
        <v>20</v>
      </c>
      <c r="G107" s="19" t="s">
        <v>561</v>
      </c>
      <c r="H107" s="20">
        <v>-265.68</v>
      </c>
      <c r="I107" s="20">
        <v>-245.072</v>
      </c>
      <c r="J107" s="20">
        <v>85.06</v>
      </c>
      <c r="K107" s="20">
        <v>20845.830000000002</v>
      </c>
      <c r="L107" s="20">
        <v>153011.51699999999</v>
      </c>
      <c r="M107" s="19">
        <v>85.06</v>
      </c>
      <c r="N107" s="19">
        <v>13014561.77</v>
      </c>
      <c r="O107" s="27" t="s">
        <v>9</v>
      </c>
      <c r="P107" s="33">
        <f>IF(F107="Franchisee Rate Adjustment","",VLOOKUP(G107,[1]FINAL!A:D,4,FALSE))</f>
        <v>245.08099999999999</v>
      </c>
      <c r="Q107" s="33">
        <f>IF(F107="Franchisee Rate Adjustment",SUMIF('[1]Fran Bank Payment'!A:A,G107,'[1]Fran Bank Payment'!G:G),VLOOKUP(G107,[1]FINAL!A:E,5,FALSE))</f>
        <v>20846.59</v>
      </c>
      <c r="R107" s="3">
        <f>IF(E107="LESS",-ROUND(Q107-K107,3),ROUND(Q107-K107,3))</f>
        <v>-0.76</v>
      </c>
      <c r="S107" s="3">
        <f>IF(E107="LESS",-(P107-ABS(I107)),P107-ABS(I107))</f>
        <v>-8.9999999999861302E-3</v>
      </c>
      <c r="T107" s="3">
        <f>L107-I107</f>
        <v>153256.58899999998</v>
      </c>
      <c r="U107" s="21"/>
      <c r="V107" s="21"/>
    </row>
    <row r="108" spans="1:22" ht="15" hidden="1" customHeight="1">
      <c r="A108" s="19" t="s">
        <v>94</v>
      </c>
      <c r="B108" s="19">
        <v>153011.51699999999</v>
      </c>
      <c r="C108" s="20">
        <v>85.06</v>
      </c>
      <c r="D108" s="19">
        <v>13014561.77</v>
      </c>
      <c r="E108" s="19" t="s">
        <v>19</v>
      </c>
      <c r="F108" s="19" t="s">
        <v>20</v>
      </c>
      <c r="G108" s="19" t="s">
        <v>560</v>
      </c>
      <c r="H108" s="20">
        <v>-5679.25</v>
      </c>
      <c r="I108" s="20">
        <v>-4799.9809999999998</v>
      </c>
      <c r="J108" s="20">
        <v>85.06</v>
      </c>
      <c r="K108" s="20">
        <v>408286.38</v>
      </c>
      <c r="L108" s="20">
        <v>148211.53599999999</v>
      </c>
      <c r="M108" s="19">
        <v>85.06</v>
      </c>
      <c r="N108" s="19">
        <v>12606275.390000001</v>
      </c>
      <c r="O108" s="27" t="s">
        <v>9</v>
      </c>
      <c r="P108" s="33">
        <f>IF(F108="Franchisee Rate Adjustment","",VLOOKUP(G108,[1]FINAL!A:D,4,FALSE))</f>
        <v>4799.9870000000001</v>
      </c>
      <c r="Q108" s="33">
        <f>IF(F108="Franchisee Rate Adjustment",SUMIF('[1]Fran Bank Payment'!A:A,G108,'[1]Fran Bank Payment'!G:G),VLOOKUP(G108,[1]FINAL!A:E,5,FALSE))</f>
        <v>408286.89399999997</v>
      </c>
      <c r="R108" s="3">
        <f>IF(E108="LESS",-ROUND(Q108-K108,3),ROUND(Q108-K108,3))</f>
        <v>-0.51400000000000001</v>
      </c>
      <c r="S108" s="3">
        <f>IF(E108="LESS",-(P108-ABS(I108)),P108-ABS(I108))</f>
        <v>-6.0000000003128662E-3</v>
      </c>
      <c r="T108" s="3">
        <f>L108-I108</f>
        <v>153011.51699999999</v>
      </c>
      <c r="U108" s="21"/>
      <c r="V108" s="21"/>
    </row>
    <row r="109" spans="1:22" ht="15" hidden="1" customHeight="1">
      <c r="A109" s="19" t="s">
        <v>94</v>
      </c>
      <c r="B109" s="19">
        <v>148211.53599999999</v>
      </c>
      <c r="C109" s="20">
        <v>85.06</v>
      </c>
      <c r="D109" s="19">
        <v>12606275.390000001</v>
      </c>
      <c r="E109" s="19" t="s">
        <v>19</v>
      </c>
      <c r="F109" s="19" t="s">
        <v>20</v>
      </c>
      <c r="G109" s="19" t="s">
        <v>559</v>
      </c>
      <c r="H109" s="20">
        <v>-48.11</v>
      </c>
      <c r="I109" s="20">
        <v>-44.503</v>
      </c>
      <c r="J109" s="20">
        <v>85.06</v>
      </c>
      <c r="K109" s="20">
        <v>3785.43</v>
      </c>
      <c r="L109" s="20">
        <v>148167.033</v>
      </c>
      <c r="M109" s="19">
        <v>85.06</v>
      </c>
      <c r="N109" s="19">
        <v>12602489.960000001</v>
      </c>
      <c r="O109" s="27" t="s">
        <v>9</v>
      </c>
      <c r="P109" s="33">
        <f>IF(F109="Franchisee Rate Adjustment","",VLOOKUP(G109,[1]FINAL!A:D,4,FALSE))</f>
        <v>44.503</v>
      </c>
      <c r="Q109" s="33">
        <f>IF(F109="Franchisee Rate Adjustment",SUMIF('[1]Fran Bank Payment'!A:A,G109,'[1]Fran Bank Payment'!G:G),VLOOKUP(G109,[1]FINAL!A:E,5,FALSE))</f>
        <v>3785.4250000000002</v>
      </c>
      <c r="R109" s="3">
        <f>IF(E109="LESS",-ROUND(Q109-K109,3),ROUND(Q109-K109,3))</f>
        <v>5.0000000000000001E-3</v>
      </c>
      <c r="S109" s="3">
        <f>IF(E109="LESS",-(P109-ABS(I109)),P109-ABS(I109))</f>
        <v>0</v>
      </c>
      <c r="T109" s="3">
        <f>L109-I109</f>
        <v>148211.53599999999</v>
      </c>
      <c r="U109" s="21"/>
      <c r="V109" s="21"/>
    </row>
    <row r="110" spans="1:22" ht="15" hidden="1" customHeight="1">
      <c r="A110" s="19" t="s">
        <v>94</v>
      </c>
      <c r="B110" s="19">
        <v>148167.033</v>
      </c>
      <c r="C110" s="20">
        <v>85.06</v>
      </c>
      <c r="D110" s="19">
        <v>12602489.960000001</v>
      </c>
      <c r="E110" s="19" t="s">
        <v>19</v>
      </c>
      <c r="F110" s="19" t="s">
        <v>20</v>
      </c>
      <c r="G110" s="19" t="s">
        <v>558</v>
      </c>
      <c r="H110" s="20">
        <v>-123.95</v>
      </c>
      <c r="I110" s="20">
        <v>-114.65300000000001</v>
      </c>
      <c r="J110" s="20">
        <v>85.06</v>
      </c>
      <c r="K110" s="20">
        <v>9752.3799999999992</v>
      </c>
      <c r="L110" s="20">
        <v>148052.38</v>
      </c>
      <c r="M110" s="19">
        <v>85.06</v>
      </c>
      <c r="N110" s="19">
        <v>12592737.58</v>
      </c>
      <c r="O110" s="27" t="s">
        <v>9</v>
      </c>
      <c r="P110" s="33">
        <f>IF(F110="Franchisee Rate Adjustment","",VLOOKUP(G110,[1]FINAL!A:D,4,FALSE))</f>
        <v>114.658</v>
      </c>
      <c r="Q110" s="33">
        <f>IF(F110="Franchisee Rate Adjustment",SUMIF('[1]Fran Bank Payment'!A:A,G110,'[1]Fran Bank Payment'!G:G),VLOOKUP(G110,[1]FINAL!A:E,5,FALSE))</f>
        <v>9752.8089999999993</v>
      </c>
      <c r="R110" s="3">
        <f>IF(E110="LESS",-ROUND(Q110-K110,3),ROUND(Q110-K110,3))</f>
        <v>-0.42899999999999999</v>
      </c>
      <c r="S110" s="3">
        <f>IF(E110="LESS",-(P110-ABS(I110)),P110-ABS(I110))</f>
        <v>-4.9999999999954525E-3</v>
      </c>
      <c r="T110" s="3">
        <f>L110-I110</f>
        <v>148167.033</v>
      </c>
      <c r="U110" s="21"/>
      <c r="V110" s="21"/>
    </row>
    <row r="111" spans="1:22" ht="15" hidden="1" customHeight="1">
      <c r="A111" s="19" t="s">
        <v>94</v>
      </c>
      <c r="B111" s="19">
        <v>148052.38</v>
      </c>
      <c r="C111" s="20">
        <v>85.06</v>
      </c>
      <c r="D111" s="19">
        <v>12592737.58</v>
      </c>
      <c r="E111" s="19" t="s">
        <v>19</v>
      </c>
      <c r="F111" s="19" t="s">
        <v>20</v>
      </c>
      <c r="G111" s="19" t="s">
        <v>557</v>
      </c>
      <c r="H111" s="20">
        <v>-102.27</v>
      </c>
      <c r="I111" s="20">
        <v>-94.283000000000001</v>
      </c>
      <c r="J111" s="20">
        <v>85.06</v>
      </c>
      <c r="K111" s="20">
        <v>8019.71</v>
      </c>
      <c r="L111" s="20">
        <v>147958.09700000001</v>
      </c>
      <c r="M111" s="19">
        <v>85.06</v>
      </c>
      <c r="N111" s="19">
        <v>12584717.869999999</v>
      </c>
      <c r="O111" s="27" t="s">
        <v>9</v>
      </c>
      <c r="P111" s="33">
        <f>IF(F111="Franchisee Rate Adjustment","",VLOOKUP(G111,[1]FINAL!A:D,4,FALSE))</f>
        <v>94.29</v>
      </c>
      <c r="Q111" s="33">
        <f>IF(F111="Franchisee Rate Adjustment",SUMIF('[1]Fran Bank Payment'!A:A,G111,'[1]Fran Bank Payment'!G:G),VLOOKUP(G111,[1]FINAL!A:E,5,FALSE))</f>
        <v>8020.3069999999998</v>
      </c>
      <c r="R111" s="3">
        <f>IF(E111="LESS",-ROUND(Q111-K111,3),ROUND(Q111-K111,3))</f>
        <v>-0.59699999999999998</v>
      </c>
      <c r="S111" s="3">
        <f>IF(E111="LESS",-(P111-ABS(I111)),P111-ABS(I111))</f>
        <v>-7.0000000000050022E-3</v>
      </c>
      <c r="T111" s="3">
        <f>L111-I111</f>
        <v>148052.38</v>
      </c>
      <c r="U111" s="21"/>
      <c r="V111" s="21"/>
    </row>
    <row r="112" spans="1:22" ht="15" hidden="1" customHeight="1">
      <c r="A112" s="19" t="s">
        <v>94</v>
      </c>
      <c r="B112" s="19">
        <v>147958.09700000001</v>
      </c>
      <c r="C112" s="20">
        <v>85.06</v>
      </c>
      <c r="D112" s="19">
        <v>12584717.869999999</v>
      </c>
      <c r="E112" s="19" t="s">
        <v>19</v>
      </c>
      <c r="F112" s="19" t="s">
        <v>20</v>
      </c>
      <c r="G112" s="19" t="s">
        <v>556</v>
      </c>
      <c r="H112" s="20">
        <v>-3629.23</v>
      </c>
      <c r="I112" s="20">
        <v>-3211.2860000000001</v>
      </c>
      <c r="J112" s="20">
        <v>85.06</v>
      </c>
      <c r="K112" s="20">
        <v>273152</v>
      </c>
      <c r="L112" s="20">
        <v>144746.81099999999</v>
      </c>
      <c r="M112" s="19">
        <v>85.06</v>
      </c>
      <c r="N112" s="19">
        <v>12311565.869999999</v>
      </c>
      <c r="O112" s="27" t="s">
        <v>9</v>
      </c>
      <c r="P112" s="33">
        <f>IF(F112="Franchisee Rate Adjustment","",VLOOKUP(G112,[1]FINAL!A:D,4,FALSE))</f>
        <v>3211.288</v>
      </c>
      <c r="Q112" s="33">
        <f>IF(F112="Franchisee Rate Adjustment",SUMIF('[1]Fran Bank Payment'!A:A,G112,'[1]Fran Bank Payment'!G:G),VLOOKUP(G112,[1]FINAL!A:E,5,FALSE))</f>
        <v>273152.15700000001</v>
      </c>
      <c r="R112" s="3">
        <f>IF(E112="LESS",-ROUND(Q112-K112,3),ROUND(Q112-K112,3))</f>
        <v>-0.157</v>
      </c>
      <c r="S112" s="3">
        <f>IF(E112="LESS",-(P112-ABS(I112)),P112-ABS(I112))</f>
        <v>-1.9999999999527063E-3</v>
      </c>
      <c r="T112" s="3">
        <f>L112-I112</f>
        <v>147958.09699999998</v>
      </c>
      <c r="U112" s="21"/>
      <c r="V112" s="21"/>
    </row>
    <row r="113" spans="1:22" ht="15" hidden="1" customHeight="1">
      <c r="A113" s="19" t="s">
        <v>94</v>
      </c>
      <c r="B113" s="19">
        <v>144746.81099999999</v>
      </c>
      <c r="C113" s="20">
        <v>85.06</v>
      </c>
      <c r="D113" s="19">
        <v>12311565.869999999</v>
      </c>
      <c r="E113" s="19" t="s">
        <v>19</v>
      </c>
      <c r="F113" s="19" t="s">
        <v>20</v>
      </c>
      <c r="G113" s="19" t="s">
        <v>555</v>
      </c>
      <c r="H113" s="20">
        <v>-1910.62</v>
      </c>
      <c r="I113" s="20">
        <v>-1622.479</v>
      </c>
      <c r="J113" s="20">
        <v>85.06</v>
      </c>
      <c r="K113" s="20">
        <v>138008.06</v>
      </c>
      <c r="L113" s="20">
        <v>143124.33199999999</v>
      </c>
      <c r="M113" s="19">
        <v>85.06</v>
      </c>
      <c r="N113" s="19">
        <v>12173557.810000001</v>
      </c>
      <c r="O113" s="27" t="s">
        <v>9</v>
      </c>
      <c r="P113" s="33">
        <f>IF(F113="Franchisee Rate Adjustment","",VLOOKUP(G113,[1]FINAL!A:D,4,FALSE))</f>
        <v>1622.48</v>
      </c>
      <c r="Q113" s="33">
        <f>IF(F113="Franchisee Rate Adjustment",SUMIF('[1]Fran Bank Payment'!A:A,G113,'[1]Fran Bank Payment'!G:G),VLOOKUP(G113,[1]FINAL!A:E,5,FALSE))</f>
        <v>138008.149</v>
      </c>
      <c r="R113" s="3">
        <f>IF(E113="LESS",-ROUND(Q113-K113,3),ROUND(Q113-K113,3))</f>
        <v>-8.8999999999999996E-2</v>
      </c>
      <c r="S113" s="35">
        <f>IF(E113="LESS",-(P113-ABS(I113)),P113-ABS(I113))</f>
        <v>-9.9999999997635314E-4</v>
      </c>
      <c r="T113" s="3">
        <f>L113-I113</f>
        <v>144746.81099999999</v>
      </c>
      <c r="U113" s="21"/>
      <c r="V113" s="21"/>
    </row>
    <row r="114" spans="1:22" ht="15" hidden="1" customHeight="1">
      <c r="A114" s="19" t="s">
        <v>94</v>
      </c>
      <c r="B114" s="19">
        <v>143124.33199999999</v>
      </c>
      <c r="C114" s="20">
        <v>85.06</v>
      </c>
      <c r="D114" s="19">
        <v>12173557.810000001</v>
      </c>
      <c r="E114" s="19" t="s">
        <v>19</v>
      </c>
      <c r="F114" s="19" t="s">
        <v>20</v>
      </c>
      <c r="G114" s="19" t="s">
        <v>554</v>
      </c>
      <c r="H114" s="20">
        <v>-4098.79</v>
      </c>
      <c r="I114" s="20">
        <v>-3666.37</v>
      </c>
      <c r="J114" s="20">
        <v>85.06</v>
      </c>
      <c r="K114" s="20">
        <v>311861.44</v>
      </c>
      <c r="L114" s="20">
        <v>139457.962</v>
      </c>
      <c r="M114" s="19">
        <v>85.06</v>
      </c>
      <c r="N114" s="19">
        <v>11861696.369999999</v>
      </c>
      <c r="O114" s="27" t="s">
        <v>9</v>
      </c>
      <c r="P114" s="33">
        <f>IF(F114="Franchisee Rate Adjustment","",VLOOKUP(G114,[1]FINAL!A:D,4,FALSE))</f>
        <v>3666.37</v>
      </c>
      <c r="Q114" s="33">
        <f>IF(F114="Franchisee Rate Adjustment",SUMIF('[1]Fran Bank Payment'!A:A,G114,'[1]Fran Bank Payment'!G:G),VLOOKUP(G114,[1]FINAL!A:E,5,FALSE))</f>
        <v>311861.43199999997</v>
      </c>
      <c r="R114" s="3">
        <f>IF(E114="LESS",-ROUND(Q114-K114,3),ROUND(Q114-K114,3))</f>
        <v>8.0000000000000002E-3</v>
      </c>
      <c r="S114" s="3">
        <f>IF(E114="LESS",-(P114-ABS(I114)),P114-ABS(I114))</f>
        <v>0</v>
      </c>
      <c r="T114" s="3">
        <f>L114-I114</f>
        <v>143124.33199999999</v>
      </c>
      <c r="U114" s="21"/>
      <c r="V114" s="21"/>
    </row>
    <row r="115" spans="1:22" ht="15" hidden="1" customHeight="1">
      <c r="A115" s="19" t="s">
        <v>94</v>
      </c>
      <c r="B115" s="19">
        <v>139457.962</v>
      </c>
      <c r="C115" s="20">
        <v>85.06</v>
      </c>
      <c r="D115" s="19">
        <v>11861696.369999999</v>
      </c>
      <c r="E115" s="19" t="s">
        <v>19</v>
      </c>
      <c r="F115" s="19" t="s">
        <v>20</v>
      </c>
      <c r="G115" s="19" t="s">
        <v>553</v>
      </c>
      <c r="H115" s="20">
        <v>-2028.96</v>
      </c>
      <c r="I115" s="20">
        <v>-1759.662</v>
      </c>
      <c r="J115" s="20">
        <v>85.06</v>
      </c>
      <c r="K115" s="20">
        <v>149676.85</v>
      </c>
      <c r="L115" s="20">
        <v>137698.29999999999</v>
      </c>
      <c r="M115" s="19">
        <v>85.06</v>
      </c>
      <c r="N115" s="19">
        <v>11712019.52</v>
      </c>
      <c r="O115" s="27" t="s">
        <v>9</v>
      </c>
      <c r="P115" s="33">
        <f>IF(F115="Franchisee Rate Adjustment","",VLOOKUP(G115,[1]FINAL!A:D,4,FALSE))</f>
        <v>1759.662</v>
      </c>
      <c r="Q115" s="33">
        <f>IF(F115="Franchisee Rate Adjustment",SUMIF('[1]Fran Bank Payment'!A:A,G115,'[1]Fran Bank Payment'!G:G),VLOOKUP(G115,[1]FINAL!A:E,5,FALSE))</f>
        <v>149676.85</v>
      </c>
      <c r="R115" s="3">
        <f>IF(E115="LESS",-ROUND(Q115-K115,3),ROUND(Q115-K115,3))</f>
        <v>0</v>
      </c>
      <c r="S115" s="3">
        <f>IF(E115="LESS",-(P115-ABS(I115)),P115-ABS(I115))</f>
        <v>0</v>
      </c>
      <c r="T115" s="3">
        <f>L115-I115</f>
        <v>139457.962</v>
      </c>
      <c r="U115" s="21"/>
      <c r="V115" s="21"/>
    </row>
    <row r="116" spans="1:22" ht="15" hidden="1" customHeight="1">
      <c r="A116" s="19" t="s">
        <v>94</v>
      </c>
      <c r="B116" s="19">
        <v>137698.29999999999</v>
      </c>
      <c r="C116" s="20">
        <v>85.06</v>
      </c>
      <c r="D116" s="19">
        <v>11712019.52</v>
      </c>
      <c r="E116" s="19" t="s">
        <v>19</v>
      </c>
      <c r="F116" s="19" t="s">
        <v>20</v>
      </c>
      <c r="G116" s="19" t="s">
        <v>552</v>
      </c>
      <c r="H116" s="20">
        <v>-5326.52</v>
      </c>
      <c r="I116" s="20">
        <v>-4564.5680000000002</v>
      </c>
      <c r="J116" s="20">
        <v>85.06</v>
      </c>
      <c r="K116" s="20">
        <v>388262.17</v>
      </c>
      <c r="L116" s="20">
        <v>133133.73199999999</v>
      </c>
      <c r="M116" s="19">
        <v>85.06</v>
      </c>
      <c r="N116" s="19">
        <v>11323757.35</v>
      </c>
      <c r="O116" s="27" t="s">
        <v>9</v>
      </c>
      <c r="P116" s="33">
        <f>IF(F116="Franchisee Rate Adjustment","",VLOOKUP(G116,[1]FINAL!A:D,4,FALSE))</f>
        <v>4564.5749999999998</v>
      </c>
      <c r="Q116" s="33">
        <f>IF(F116="Franchisee Rate Adjustment",SUMIF('[1]Fran Bank Payment'!A:A,G116,'[1]Fran Bank Payment'!G:G),VLOOKUP(G116,[1]FINAL!A:E,5,FALSE))</f>
        <v>388262.75</v>
      </c>
      <c r="R116" s="3">
        <f>IF(E116="LESS",-ROUND(Q116-K116,3),ROUND(Q116-K116,3))</f>
        <v>-0.57999999999999996</v>
      </c>
      <c r="S116" s="3">
        <f>IF(E116="LESS",-(P116-ABS(I116)),P116-ABS(I116))</f>
        <v>-6.9999999996070983E-3</v>
      </c>
      <c r="T116" s="3">
        <f>L116-I116</f>
        <v>137698.29999999999</v>
      </c>
      <c r="U116" s="21"/>
      <c r="V116" s="21"/>
    </row>
    <row r="117" spans="1:22" ht="15" hidden="1" customHeight="1">
      <c r="A117" s="19" t="s">
        <v>94</v>
      </c>
      <c r="B117" s="19">
        <v>133133.73199999999</v>
      </c>
      <c r="C117" s="20">
        <v>85.06</v>
      </c>
      <c r="D117" s="19">
        <v>11323757.35</v>
      </c>
      <c r="E117" s="19" t="s">
        <v>19</v>
      </c>
      <c r="F117" s="19" t="s">
        <v>20</v>
      </c>
      <c r="G117" s="19" t="s">
        <v>551</v>
      </c>
      <c r="H117" s="20">
        <v>-146.32</v>
      </c>
      <c r="I117" s="20">
        <v>-134.84299999999999</v>
      </c>
      <c r="J117" s="20">
        <v>85.06</v>
      </c>
      <c r="K117" s="20">
        <v>11469.74</v>
      </c>
      <c r="L117" s="20">
        <v>132998.889</v>
      </c>
      <c r="M117" s="19">
        <v>85.06</v>
      </c>
      <c r="N117" s="19">
        <v>11312287.609999999</v>
      </c>
      <c r="O117" s="27" t="s">
        <v>9</v>
      </c>
      <c r="P117" s="33">
        <f>IF(F117="Franchisee Rate Adjustment","",VLOOKUP(G117,[1]FINAL!A:D,4,FALSE))</f>
        <v>134.84700000000001</v>
      </c>
      <c r="Q117" s="33">
        <f>IF(F117="Franchisee Rate Adjustment",SUMIF('[1]Fran Bank Payment'!A:A,G117,'[1]Fran Bank Payment'!G:G),VLOOKUP(G117,[1]FINAL!A:E,5,FALSE))</f>
        <v>11470.085999999999</v>
      </c>
      <c r="R117" s="3">
        <f>IF(E117="LESS",-ROUND(Q117-K117,3),ROUND(Q117-K117,3))</f>
        <v>-0.34599999999999997</v>
      </c>
      <c r="S117" s="3">
        <f>IF(E117="LESS",-(P117-ABS(I117)),P117-ABS(I117))</f>
        <v>-4.0000000000190994E-3</v>
      </c>
      <c r="T117" s="3">
        <f>L117-I117</f>
        <v>133133.73199999999</v>
      </c>
      <c r="U117" s="21"/>
      <c r="V117" s="21"/>
    </row>
    <row r="118" spans="1:22" ht="15" hidden="1" customHeight="1">
      <c r="A118" s="19" t="s">
        <v>94</v>
      </c>
      <c r="B118" s="19">
        <v>132998.889</v>
      </c>
      <c r="C118" s="20">
        <v>85.06</v>
      </c>
      <c r="D118" s="19">
        <v>11312287.609999999</v>
      </c>
      <c r="E118" s="19" t="s">
        <v>19</v>
      </c>
      <c r="F118" s="19" t="s">
        <v>20</v>
      </c>
      <c r="G118" s="19" t="s">
        <v>550</v>
      </c>
      <c r="H118" s="20">
        <v>-895.97</v>
      </c>
      <c r="I118" s="20">
        <v>-869.09100000000001</v>
      </c>
      <c r="J118" s="20">
        <v>85.06</v>
      </c>
      <c r="K118" s="20">
        <v>73924.88</v>
      </c>
      <c r="L118" s="20">
        <v>132129.79800000001</v>
      </c>
      <c r="M118" s="19">
        <v>85.06</v>
      </c>
      <c r="N118" s="19">
        <v>11238362.73</v>
      </c>
      <c r="O118" s="27" t="s">
        <v>9</v>
      </c>
      <c r="P118" s="33">
        <f>IF(F118="Franchisee Rate Adjustment","",VLOOKUP(G118,[1]FINAL!A:D,4,FALSE))</f>
        <v>869.09100000000001</v>
      </c>
      <c r="Q118" s="33">
        <f>IF(F118="Franchisee Rate Adjustment",SUMIF('[1]Fran Bank Payment'!A:A,G118,'[1]Fran Bank Payment'!G:G),VLOOKUP(G118,[1]FINAL!A:E,5,FALSE))</f>
        <v>73924.88</v>
      </c>
      <c r="R118" s="3">
        <f>IF(E118="LESS",-ROUND(Q118-K118,3),ROUND(Q118-K118,3))</f>
        <v>0</v>
      </c>
      <c r="S118" s="3">
        <f>IF(E118="LESS",-(P118-ABS(I118)),P118-ABS(I118))</f>
        <v>0</v>
      </c>
      <c r="T118" s="3">
        <f>L118-I118</f>
        <v>132998.889</v>
      </c>
      <c r="U118" s="21"/>
      <c r="V118" s="21"/>
    </row>
    <row r="119" spans="1:22" ht="15" customHeight="1">
      <c r="A119" s="23" t="s">
        <v>94</v>
      </c>
      <c r="B119" s="23">
        <v>132129.79800000001</v>
      </c>
      <c r="C119" s="24">
        <v>85.06</v>
      </c>
      <c r="D119" s="23">
        <v>11238362.73</v>
      </c>
      <c r="E119" s="23" t="s">
        <v>40</v>
      </c>
      <c r="F119" s="23" t="s">
        <v>41</v>
      </c>
      <c r="G119" s="23" t="s">
        <v>549</v>
      </c>
      <c r="H119" s="24">
        <v>435.68</v>
      </c>
      <c r="I119" s="24">
        <v>343.99599999999998</v>
      </c>
      <c r="J119" s="24">
        <v>81.2</v>
      </c>
      <c r="K119" s="24">
        <v>27932.48</v>
      </c>
      <c r="L119" s="24">
        <v>132473.79399999999</v>
      </c>
      <c r="M119" s="23">
        <v>85.05</v>
      </c>
      <c r="N119" s="23">
        <v>11266295.210000001</v>
      </c>
      <c r="O119" s="43" t="s">
        <v>9</v>
      </c>
      <c r="P119" s="42" t="e">
        <f>IF(F119="Franchisee Rate Adjustment","",VLOOKUP(G119,[1]FINAL!A:D,4,FALSE))</f>
        <v>#N/A</v>
      </c>
      <c r="Q119" s="42" t="e">
        <f>IF(F119="Franchisee Rate Adjustment",SUMIF('[1]Fran Bank Payment'!A:A,G119,'[1]Fran Bank Payment'!G:G),VLOOKUP(G119,[1]FINAL!A:E,5,FALSE))</f>
        <v>#N/A</v>
      </c>
      <c r="R119" s="41" t="e">
        <f>IF(E119="LESS",-ROUND(Q119-K119,3),ROUND(Q119-K119,3))</f>
        <v>#N/A</v>
      </c>
      <c r="S119" s="41" t="e">
        <f>IF(E119="LESS",-(P119-ABS(I119)),P119-ABS(I119))</f>
        <v>#N/A</v>
      </c>
      <c r="T119" s="41">
        <f>L119-I119</f>
        <v>132129.79799999998</v>
      </c>
      <c r="U119" s="21"/>
      <c r="V119" s="21"/>
    </row>
    <row r="120" spans="1:22" ht="15" hidden="1" customHeight="1">
      <c r="A120" s="19" t="s">
        <v>124</v>
      </c>
      <c r="B120" s="19">
        <v>132473.79399999999</v>
      </c>
      <c r="C120" s="20">
        <v>85.05</v>
      </c>
      <c r="D120" s="19">
        <v>11266295.210000001</v>
      </c>
      <c r="E120" s="19" t="s">
        <v>40</v>
      </c>
      <c r="F120" s="19" t="s">
        <v>41</v>
      </c>
      <c r="G120" s="19" t="s">
        <v>548</v>
      </c>
      <c r="H120" s="20">
        <v>1196.27</v>
      </c>
      <c r="I120" s="20">
        <v>979.22299999999996</v>
      </c>
      <c r="J120" s="20">
        <v>81.8</v>
      </c>
      <c r="K120" s="20">
        <v>80100.44</v>
      </c>
      <c r="L120" s="20">
        <v>133453.01699999999</v>
      </c>
      <c r="M120" s="19">
        <v>85.02</v>
      </c>
      <c r="N120" s="19">
        <v>11346395.65</v>
      </c>
      <c r="O120" s="27" t="s">
        <v>9</v>
      </c>
      <c r="P120" s="33">
        <f>IF(F120="Franchisee Rate Adjustment","",VLOOKUP(G120,[1]FINAL!A:D,4,FALSE))</f>
        <v>979.22299999999996</v>
      </c>
      <c r="Q120" s="33">
        <f>IF(F120="Franchisee Rate Adjustment",SUMIF('[1]Fran Bank Payment'!A:A,G120,'[1]Fran Bank Payment'!G:G),VLOOKUP(G120,[1]FINAL!A:E,5,FALSE))</f>
        <v>80100.441000000006</v>
      </c>
      <c r="R120" s="3">
        <f>IF(E120="LESS",-ROUND(Q120-K120,3),ROUND(Q120-K120,3))</f>
        <v>1E-3</v>
      </c>
      <c r="S120" s="3">
        <f>IF(E120="LESS",-(P120-ABS(I120)),P120-ABS(I120))</f>
        <v>0</v>
      </c>
      <c r="T120" s="3">
        <f>L120-I120</f>
        <v>132473.79399999999</v>
      </c>
      <c r="U120" s="21"/>
      <c r="V120" s="21"/>
    </row>
    <row r="121" spans="1:22" ht="15" hidden="1" customHeight="1">
      <c r="A121" s="19" t="s">
        <v>124</v>
      </c>
      <c r="B121" s="19">
        <v>133453.01699999999</v>
      </c>
      <c r="C121" s="20">
        <v>85.02</v>
      </c>
      <c r="D121" s="19">
        <v>11346395.65</v>
      </c>
      <c r="E121" s="19" t="s">
        <v>19</v>
      </c>
      <c r="F121" s="19" t="s">
        <v>20</v>
      </c>
      <c r="G121" s="19" t="s">
        <v>547</v>
      </c>
      <c r="H121" s="20">
        <v>-77.599999999999994</v>
      </c>
      <c r="I121" s="20">
        <v>-70.59</v>
      </c>
      <c r="J121" s="20">
        <v>85.02</v>
      </c>
      <c r="K121" s="20">
        <v>6001.57</v>
      </c>
      <c r="L121" s="20">
        <v>133382.427</v>
      </c>
      <c r="M121" s="19">
        <v>85.02</v>
      </c>
      <c r="N121" s="19">
        <v>11340394.08</v>
      </c>
      <c r="O121" s="27" t="s">
        <v>9</v>
      </c>
      <c r="P121" s="33">
        <f>IF(F121="Franchisee Rate Adjustment","",VLOOKUP(G121,[1]FINAL!A:D,4,FALSE))</f>
        <v>70.597999999999999</v>
      </c>
      <c r="Q121" s="33">
        <f>IF(F121="Franchisee Rate Adjustment",SUMIF('[1]Fran Bank Payment'!A:A,G121,'[1]Fran Bank Payment'!G:G),VLOOKUP(G121,[1]FINAL!A:E,5,FALSE))</f>
        <v>6002.2420000000002</v>
      </c>
      <c r="R121" s="3">
        <f>IF(E121="LESS",-ROUND(Q121-K121,3),ROUND(Q121-K121,3))</f>
        <v>-0.67200000000000004</v>
      </c>
      <c r="S121" s="3">
        <f>IF(E121="LESS",-(P121-ABS(I121)),P121-ABS(I121))</f>
        <v>-7.9999999999955662E-3</v>
      </c>
      <c r="T121" s="3">
        <f>L121-I121</f>
        <v>133453.01699999999</v>
      </c>
      <c r="U121" s="21"/>
      <c r="V121" s="21"/>
    </row>
    <row r="122" spans="1:22" ht="15" hidden="1" customHeight="1">
      <c r="A122" s="19" t="s">
        <v>124</v>
      </c>
      <c r="B122" s="19">
        <v>133382.427</v>
      </c>
      <c r="C122" s="20">
        <v>85.02</v>
      </c>
      <c r="D122" s="19">
        <v>11340394.08</v>
      </c>
      <c r="E122" s="19" t="s">
        <v>19</v>
      </c>
      <c r="F122" s="19" t="s">
        <v>20</v>
      </c>
      <c r="G122" s="19" t="s">
        <v>546</v>
      </c>
      <c r="H122" s="20">
        <v>-2086.21</v>
      </c>
      <c r="I122" s="20">
        <v>-1830.0930000000001</v>
      </c>
      <c r="J122" s="20">
        <v>85.02</v>
      </c>
      <c r="K122" s="20">
        <v>155594.51</v>
      </c>
      <c r="L122" s="20">
        <v>131552.334</v>
      </c>
      <c r="M122" s="19">
        <v>85.02</v>
      </c>
      <c r="N122" s="19">
        <v>11184799.57</v>
      </c>
      <c r="O122" s="27" t="s">
        <v>9</v>
      </c>
      <c r="P122" s="33">
        <f>IF(F122="Franchisee Rate Adjustment","",VLOOKUP(G122,[1]FINAL!A:D,4,FALSE))</f>
        <v>1830.0930000000001</v>
      </c>
      <c r="Q122" s="33">
        <f>IF(F122="Franchisee Rate Adjustment",SUMIF('[1]Fran Bank Payment'!A:A,G122,'[1]Fran Bank Payment'!G:G),VLOOKUP(G122,[1]FINAL!A:E,5,FALSE))</f>
        <v>155594.50700000001</v>
      </c>
      <c r="R122" s="3">
        <f>IF(E122="LESS",-ROUND(Q122-K122,3),ROUND(Q122-K122,3))</f>
        <v>3.0000000000000001E-3</v>
      </c>
      <c r="S122" s="3">
        <f>IF(E122="LESS",-(P122-ABS(I122)),P122-ABS(I122))</f>
        <v>0</v>
      </c>
      <c r="T122" s="3">
        <f>L122-I122</f>
        <v>133382.427</v>
      </c>
      <c r="U122" s="21"/>
      <c r="V122" s="21"/>
    </row>
    <row r="123" spans="1:22" ht="15" hidden="1" customHeight="1">
      <c r="A123" s="19" t="s">
        <v>124</v>
      </c>
      <c r="B123" s="19">
        <v>131552.334</v>
      </c>
      <c r="C123" s="20">
        <v>85.02</v>
      </c>
      <c r="D123" s="19">
        <v>11184799.57</v>
      </c>
      <c r="E123" s="19" t="s">
        <v>19</v>
      </c>
      <c r="F123" s="19" t="s">
        <v>20</v>
      </c>
      <c r="G123" s="19" t="s">
        <v>545</v>
      </c>
      <c r="H123" s="20">
        <v>-89.73</v>
      </c>
      <c r="I123" s="20">
        <v>-83.001000000000005</v>
      </c>
      <c r="J123" s="20">
        <v>85.02</v>
      </c>
      <c r="K123" s="20">
        <v>7056.75</v>
      </c>
      <c r="L123" s="20">
        <v>131469.33300000001</v>
      </c>
      <c r="M123" s="19">
        <v>85.02</v>
      </c>
      <c r="N123" s="19">
        <v>11177742.82</v>
      </c>
      <c r="O123" s="27" t="s">
        <v>9</v>
      </c>
      <c r="P123" s="33">
        <f>IF(F123="Franchisee Rate Adjustment","",VLOOKUP(G123,[1]FINAL!A:D,4,FALSE))</f>
        <v>83.001999999999995</v>
      </c>
      <c r="Q123" s="33">
        <f>IF(F123="Franchisee Rate Adjustment",SUMIF('[1]Fran Bank Payment'!A:A,G123,'[1]Fran Bank Payment'!G:G),VLOOKUP(G123,[1]FINAL!A:E,5,FALSE))</f>
        <v>7056.83</v>
      </c>
      <c r="R123" s="3">
        <f>IF(E123="LESS",-ROUND(Q123-K123,3),ROUND(Q123-K123,3))</f>
        <v>-0.08</v>
      </c>
      <c r="S123" s="3">
        <f>IF(E123="LESS",-(P123-ABS(I123)),P123-ABS(I123))</f>
        <v>-9.9999999999056399E-4</v>
      </c>
      <c r="T123" s="3">
        <f>L123-I123</f>
        <v>131552.334</v>
      </c>
      <c r="U123" s="21"/>
      <c r="V123" s="21"/>
    </row>
    <row r="124" spans="1:22" ht="15" hidden="1" customHeight="1">
      <c r="A124" s="19" t="s">
        <v>124</v>
      </c>
      <c r="B124" s="19">
        <v>131469.33300000001</v>
      </c>
      <c r="C124" s="20">
        <v>85.02</v>
      </c>
      <c r="D124" s="19">
        <v>11177742.82</v>
      </c>
      <c r="E124" s="19" t="s">
        <v>19</v>
      </c>
      <c r="F124" s="19" t="s">
        <v>20</v>
      </c>
      <c r="G124" s="19" t="s">
        <v>544</v>
      </c>
      <c r="H124" s="20">
        <v>-297.95</v>
      </c>
      <c r="I124" s="20">
        <v>-271.95800000000003</v>
      </c>
      <c r="J124" s="20">
        <v>85.02</v>
      </c>
      <c r="K124" s="20">
        <v>23121.87</v>
      </c>
      <c r="L124" s="20">
        <v>131197.375</v>
      </c>
      <c r="M124" s="19">
        <v>85.02</v>
      </c>
      <c r="N124" s="19">
        <v>11154620.949999999</v>
      </c>
      <c r="O124" s="40" t="s">
        <v>9</v>
      </c>
      <c r="P124" s="33">
        <f>IF(F124="Franchisee Rate Adjustment","",VLOOKUP(G124,[1]FINAL!A:D,4,FALSE))</f>
        <v>271.95800000000003</v>
      </c>
      <c r="Q124" s="33">
        <f>IF(F124="Franchisee Rate Adjustment",SUMIF('[1]Fran Bank Payment'!A:A,G124,'[1]Fran Bank Payment'!G:G),VLOOKUP(G124,[1]FINAL!A:E,5,FALSE))</f>
        <v>23121.868999999999</v>
      </c>
      <c r="R124" s="3">
        <f>IF(E124="LESS",-ROUND(Q124-K124,3),ROUND(Q124-K124,3))</f>
        <v>1E-3</v>
      </c>
      <c r="S124" s="3">
        <f>IF(E124="LESS",-(P124-ABS(I124)),P124-ABS(I124))</f>
        <v>0</v>
      </c>
      <c r="T124" s="3">
        <f>L124-I124</f>
        <v>131469.33300000001</v>
      </c>
      <c r="U124" s="21"/>
      <c r="V124" s="21"/>
    </row>
    <row r="125" spans="1:22" ht="15" hidden="1" customHeight="1">
      <c r="A125" s="19" t="s">
        <v>124</v>
      </c>
      <c r="B125" s="19">
        <v>131197.375</v>
      </c>
      <c r="C125" s="20">
        <v>85.02</v>
      </c>
      <c r="D125" s="19">
        <v>11154620.949999999</v>
      </c>
      <c r="E125" s="19" t="s">
        <v>19</v>
      </c>
      <c r="F125" s="19" t="s">
        <v>20</v>
      </c>
      <c r="G125" s="19" t="s">
        <v>543</v>
      </c>
      <c r="H125" s="20">
        <v>-285.46300000000002</v>
      </c>
      <c r="I125" s="20">
        <v>-264.04700000000003</v>
      </c>
      <c r="J125" s="20">
        <v>85.02</v>
      </c>
      <c r="K125" s="20">
        <v>22449.279999999999</v>
      </c>
      <c r="L125" s="20">
        <v>130933.32799999999</v>
      </c>
      <c r="M125" s="19">
        <v>85.02</v>
      </c>
      <c r="N125" s="19">
        <v>11132171.67</v>
      </c>
      <c r="O125" s="27" t="s">
        <v>9</v>
      </c>
      <c r="P125" s="33">
        <f>IF(F125="Franchisee Rate Adjustment","",VLOOKUP(G125,[1]FINAL!A:D,4,FALSE))</f>
        <v>264.05399999999997</v>
      </c>
      <c r="Q125" s="33">
        <f>IF(F125="Franchisee Rate Adjustment",SUMIF('[1]Fran Bank Payment'!A:A,G125,'[1]Fran Bank Payment'!G:G),VLOOKUP(G125,[1]FINAL!A:E,5,FALSE))</f>
        <v>22449.870999999999</v>
      </c>
      <c r="R125" s="3">
        <f>IF(E125="LESS",-ROUND(Q125-K125,3),ROUND(Q125-K125,3))</f>
        <v>-0.59099999999999997</v>
      </c>
      <c r="S125" s="3">
        <f>IF(E125="LESS",-(P125-ABS(I125)),P125-ABS(I125))</f>
        <v>-6.9999999999481588E-3</v>
      </c>
      <c r="T125" s="3">
        <f>L125-I125</f>
        <v>131197.375</v>
      </c>
      <c r="U125" s="21"/>
      <c r="V125" s="21"/>
    </row>
    <row r="126" spans="1:22" ht="15" hidden="1" customHeight="1">
      <c r="A126" s="19" t="s">
        <v>124</v>
      </c>
      <c r="B126" s="19">
        <v>130933.32799999999</v>
      </c>
      <c r="C126" s="20">
        <v>85.02</v>
      </c>
      <c r="D126" s="19">
        <v>11132171.67</v>
      </c>
      <c r="E126" s="19" t="s">
        <v>19</v>
      </c>
      <c r="F126" s="19" t="s">
        <v>20</v>
      </c>
      <c r="G126" s="19" t="s">
        <v>542</v>
      </c>
      <c r="H126" s="20">
        <v>-4992.91</v>
      </c>
      <c r="I126" s="20">
        <v>-4371.5789999999997</v>
      </c>
      <c r="J126" s="20">
        <v>85.02</v>
      </c>
      <c r="K126" s="20">
        <v>371671.65</v>
      </c>
      <c r="L126" s="20">
        <v>126561.749</v>
      </c>
      <c r="M126" s="19">
        <v>85.02</v>
      </c>
      <c r="N126" s="19">
        <v>10760500.02</v>
      </c>
      <c r="O126" s="27" t="s">
        <v>9</v>
      </c>
      <c r="P126" s="33">
        <f>IF(F126="Franchisee Rate Adjustment","",VLOOKUP(G126,[1]FINAL!A:D,4,FALSE))</f>
        <v>4371.58</v>
      </c>
      <c r="Q126" s="33">
        <f>IF(F126="Franchisee Rate Adjustment",SUMIF('[1]Fran Bank Payment'!A:A,G126,'[1]Fran Bank Payment'!G:G),VLOOKUP(G126,[1]FINAL!A:E,5,FALSE))</f>
        <v>371671.73200000002</v>
      </c>
      <c r="R126" s="3">
        <f>IF(E126="LESS",-ROUND(Q126-K126,3),ROUND(Q126-K126,3))</f>
        <v>-8.2000000000000003E-2</v>
      </c>
      <c r="S126" s="3">
        <f>IF(E126="LESS",-(P126-ABS(I126)),P126-ABS(I126))</f>
        <v>-1.0000000002037268E-3</v>
      </c>
      <c r="T126" s="3">
        <f>L126-I126</f>
        <v>130933.32799999999</v>
      </c>
      <c r="U126" s="21"/>
      <c r="V126" s="21"/>
    </row>
    <row r="127" spans="1:22" ht="15" hidden="1" customHeight="1">
      <c r="A127" s="19" t="s">
        <v>124</v>
      </c>
      <c r="B127" s="19">
        <v>126561.749</v>
      </c>
      <c r="C127" s="20">
        <v>85.02</v>
      </c>
      <c r="D127" s="19">
        <v>10760500.02</v>
      </c>
      <c r="E127" s="19" t="s">
        <v>19</v>
      </c>
      <c r="F127" s="19" t="s">
        <v>20</v>
      </c>
      <c r="G127" s="19" t="s">
        <v>541</v>
      </c>
      <c r="H127" s="20">
        <v>-9135.77</v>
      </c>
      <c r="I127" s="20">
        <v>-8372.6790000000001</v>
      </c>
      <c r="J127" s="20">
        <v>85.02</v>
      </c>
      <c r="K127" s="20">
        <v>711845.17</v>
      </c>
      <c r="L127" s="20">
        <v>118189.07</v>
      </c>
      <c r="M127" s="19">
        <v>85.02</v>
      </c>
      <c r="N127" s="19">
        <v>10048654.85</v>
      </c>
      <c r="O127" s="27" t="s">
        <v>9</v>
      </c>
      <c r="P127" s="33">
        <f>IF(F127="Franchisee Rate Adjustment","",VLOOKUP(G127,[1]FINAL!A:D,4,FALSE))</f>
        <v>8372.68</v>
      </c>
      <c r="Q127" s="33">
        <f>IF(F127="Franchisee Rate Adjustment",SUMIF('[1]Fran Bank Payment'!A:A,G127,'[1]Fran Bank Payment'!G:G),VLOOKUP(G127,[1]FINAL!A:E,5,FALSE))</f>
        <v>711845.25399999996</v>
      </c>
      <c r="R127" s="3">
        <f>IF(E127="LESS",-ROUND(Q127-K127,3),ROUND(Q127-K127,3))</f>
        <v>-8.4000000000000005E-2</v>
      </c>
      <c r="S127" s="3">
        <f>IF(E127="LESS",-(P127-ABS(I127)),P127-ABS(I127))</f>
        <v>-1.0000000002037268E-3</v>
      </c>
      <c r="T127" s="3">
        <f>L127-I127</f>
        <v>126561.74900000001</v>
      </c>
      <c r="U127" s="21"/>
      <c r="V127" s="21"/>
    </row>
    <row r="128" spans="1:22" ht="15" hidden="1" customHeight="1">
      <c r="A128" s="19" t="s">
        <v>124</v>
      </c>
      <c r="B128" s="19">
        <v>118189.07</v>
      </c>
      <c r="C128" s="20">
        <v>85.02</v>
      </c>
      <c r="D128" s="19">
        <v>10048654.85</v>
      </c>
      <c r="E128" s="19" t="s">
        <v>19</v>
      </c>
      <c r="F128" s="19" t="s">
        <v>20</v>
      </c>
      <c r="G128" s="19" t="s">
        <v>540</v>
      </c>
      <c r="H128" s="20">
        <v>-57.02</v>
      </c>
      <c r="I128" s="20">
        <v>-52.743000000000002</v>
      </c>
      <c r="J128" s="20">
        <v>85.02</v>
      </c>
      <c r="K128" s="20">
        <v>4484.21</v>
      </c>
      <c r="L128" s="20">
        <v>118136.327</v>
      </c>
      <c r="M128" s="19">
        <v>85.02</v>
      </c>
      <c r="N128" s="19">
        <v>10044170.640000001</v>
      </c>
      <c r="O128" s="27" t="s">
        <v>9</v>
      </c>
      <c r="P128" s="33">
        <f>IF(F128="Franchisee Rate Adjustment","",VLOOKUP(G128,[1]FINAL!A:D,4,FALSE))</f>
        <v>52.743000000000002</v>
      </c>
      <c r="Q128" s="33">
        <f>IF(F128="Franchisee Rate Adjustment",SUMIF('[1]Fran Bank Payment'!A:A,G128,'[1]Fran Bank Payment'!G:G),VLOOKUP(G128,[1]FINAL!A:E,5,FALSE))</f>
        <v>4484.21</v>
      </c>
      <c r="R128" s="3">
        <f>IF(E128="LESS",-ROUND(Q128-K128,3),ROUND(Q128-K128,3))</f>
        <v>0</v>
      </c>
      <c r="S128" s="3">
        <f>IF(E128="LESS",-(P128-ABS(I128)),P128-ABS(I128))</f>
        <v>0</v>
      </c>
      <c r="T128" s="3">
        <f>L128-I128</f>
        <v>118189.07</v>
      </c>
      <c r="U128" s="21"/>
      <c r="V128" s="21"/>
    </row>
    <row r="129" spans="1:22" ht="15" hidden="1" customHeight="1">
      <c r="A129" s="19" t="s">
        <v>124</v>
      </c>
      <c r="B129" s="19">
        <v>118136.327</v>
      </c>
      <c r="C129" s="20">
        <v>85.02</v>
      </c>
      <c r="D129" s="19">
        <v>10044170.640000001</v>
      </c>
      <c r="E129" s="19" t="s">
        <v>19</v>
      </c>
      <c r="F129" s="19" t="s">
        <v>20</v>
      </c>
      <c r="G129" s="19" t="s">
        <v>539</v>
      </c>
      <c r="H129" s="20">
        <v>-248.06</v>
      </c>
      <c r="I129" s="20">
        <v>-198.44800000000001</v>
      </c>
      <c r="J129" s="20">
        <v>85.02</v>
      </c>
      <c r="K129" s="20">
        <v>16872.05</v>
      </c>
      <c r="L129" s="20">
        <v>117937.879</v>
      </c>
      <c r="M129" s="19">
        <v>85.02</v>
      </c>
      <c r="N129" s="19">
        <v>10027298.59</v>
      </c>
      <c r="O129" s="27" t="s">
        <v>9</v>
      </c>
      <c r="P129" s="33">
        <f>IF(F129="Franchisee Rate Adjustment","",VLOOKUP(G129,[1]FINAL!A:D,4,FALSE))</f>
        <v>198.44800000000001</v>
      </c>
      <c r="Q129" s="33">
        <f>IF(F129="Franchisee Rate Adjustment",SUMIF('[1]Fran Bank Payment'!A:A,G129,'[1]Fran Bank Payment'!G:G),VLOOKUP(G129,[1]FINAL!A:E,5,FALSE))</f>
        <v>16872.048999999999</v>
      </c>
      <c r="R129" s="3">
        <f>IF(E129="LESS",-ROUND(Q129-K129,3),ROUND(Q129-K129,3))</f>
        <v>1E-3</v>
      </c>
      <c r="S129" s="3">
        <f>IF(E129="LESS",-(P129-ABS(I129)),P129-ABS(I129))</f>
        <v>0</v>
      </c>
      <c r="T129" s="3">
        <f>L129-I129</f>
        <v>118136.327</v>
      </c>
      <c r="U129" s="21"/>
      <c r="V129" s="21"/>
    </row>
    <row r="130" spans="1:22" ht="15" hidden="1" customHeight="1">
      <c r="A130" s="19" t="s">
        <v>124</v>
      </c>
      <c r="B130" s="19">
        <v>117937.879</v>
      </c>
      <c r="C130" s="20">
        <v>85.02</v>
      </c>
      <c r="D130" s="19">
        <v>10027298.59</v>
      </c>
      <c r="E130" s="19" t="s">
        <v>19</v>
      </c>
      <c r="F130" s="19" t="s">
        <v>20</v>
      </c>
      <c r="G130" s="19" t="s">
        <v>538</v>
      </c>
      <c r="H130" s="20">
        <v>-214.4</v>
      </c>
      <c r="I130" s="20">
        <v>-198.321</v>
      </c>
      <c r="J130" s="20">
        <v>85.02</v>
      </c>
      <c r="K130" s="20">
        <v>16861.25</v>
      </c>
      <c r="L130" s="20">
        <v>117739.558</v>
      </c>
      <c r="M130" s="19">
        <v>85.02</v>
      </c>
      <c r="N130" s="19">
        <v>10010437.34</v>
      </c>
      <c r="O130" s="27" t="s">
        <v>9</v>
      </c>
      <c r="P130" s="33">
        <f>IF(F130="Franchisee Rate Adjustment","",VLOOKUP(G130,[1]FINAL!A:D,4,FALSE))</f>
        <v>198.32599999999999</v>
      </c>
      <c r="Q130" s="33">
        <f>IF(F130="Franchisee Rate Adjustment",SUMIF('[1]Fran Bank Payment'!A:A,G130,'[1]Fran Bank Payment'!G:G),VLOOKUP(G130,[1]FINAL!A:E,5,FALSE))</f>
        <v>16861.677</v>
      </c>
      <c r="R130" s="3">
        <f>IF(E130="LESS",-ROUND(Q130-K130,3),ROUND(Q130-K130,3))</f>
        <v>-0.42699999999999999</v>
      </c>
      <c r="S130" s="3">
        <f>IF(E130="LESS",-(P130-ABS(I130)),P130-ABS(I130))</f>
        <v>-4.9999999999954525E-3</v>
      </c>
      <c r="T130" s="3">
        <f>L130-I130</f>
        <v>117937.879</v>
      </c>
      <c r="U130" s="21"/>
      <c r="V130" s="21"/>
    </row>
    <row r="131" spans="1:22" ht="15" hidden="1" customHeight="1">
      <c r="A131" s="19" t="s">
        <v>124</v>
      </c>
      <c r="B131" s="19">
        <v>117739.558</v>
      </c>
      <c r="C131" s="20">
        <v>85.02</v>
      </c>
      <c r="D131" s="19">
        <v>10010437.34</v>
      </c>
      <c r="E131" s="19" t="s">
        <v>19</v>
      </c>
      <c r="F131" s="19" t="s">
        <v>20</v>
      </c>
      <c r="G131" s="19" t="s">
        <v>537</v>
      </c>
      <c r="H131" s="20">
        <v>-1722.84</v>
      </c>
      <c r="I131" s="20">
        <v>-1512.1579999999999</v>
      </c>
      <c r="J131" s="20">
        <v>85.02</v>
      </c>
      <c r="K131" s="20">
        <v>128563.68</v>
      </c>
      <c r="L131" s="20">
        <v>116227.4</v>
      </c>
      <c r="M131" s="19">
        <v>85.02</v>
      </c>
      <c r="N131" s="19">
        <v>9881873.6600000001</v>
      </c>
      <c r="O131" s="27" t="s">
        <v>9</v>
      </c>
      <c r="P131" s="33">
        <f>IF(F131="Franchisee Rate Adjustment","",VLOOKUP(G131,[1]FINAL!A:D,4,FALSE))</f>
        <v>1512.1590000000001</v>
      </c>
      <c r="Q131" s="33">
        <f>IF(F131="Franchisee Rate Adjustment",SUMIF('[1]Fran Bank Payment'!A:A,G131,'[1]Fran Bank Payment'!G:G),VLOOKUP(G131,[1]FINAL!A:E,5,FALSE))</f>
        <v>128563.758</v>
      </c>
      <c r="R131" s="3">
        <f>IF(E131="LESS",-ROUND(Q131-K131,3),ROUND(Q131-K131,3))</f>
        <v>-7.8E-2</v>
      </c>
      <c r="S131" s="3">
        <f>IF(E131="LESS",-(P131-ABS(I131)),P131-ABS(I131))</f>
        <v>-1.0000000002037268E-3</v>
      </c>
      <c r="T131" s="3">
        <f>L131-I131</f>
        <v>117739.55799999999</v>
      </c>
      <c r="U131" s="21"/>
      <c r="V131" s="21"/>
    </row>
    <row r="132" spans="1:22" ht="15" hidden="1" customHeight="1">
      <c r="A132" s="19" t="s">
        <v>124</v>
      </c>
      <c r="B132" s="19">
        <v>116227.4</v>
      </c>
      <c r="C132" s="20">
        <v>85.02</v>
      </c>
      <c r="D132" s="19">
        <v>9881873.6600000001</v>
      </c>
      <c r="E132" s="19" t="s">
        <v>19</v>
      </c>
      <c r="F132" s="19" t="s">
        <v>20</v>
      </c>
      <c r="G132" s="19" t="s">
        <v>536</v>
      </c>
      <c r="H132" s="20">
        <v>-250.91</v>
      </c>
      <c r="I132" s="20">
        <v>-230.75800000000001</v>
      </c>
      <c r="J132" s="20">
        <v>85.02</v>
      </c>
      <c r="K132" s="20">
        <v>19619.05</v>
      </c>
      <c r="L132" s="20">
        <v>115996.64200000001</v>
      </c>
      <c r="M132" s="19">
        <v>85.02</v>
      </c>
      <c r="N132" s="19">
        <v>9862254.6099999994</v>
      </c>
      <c r="O132" s="27" t="s">
        <v>9</v>
      </c>
      <c r="P132" s="33">
        <f>IF(F132="Franchisee Rate Adjustment","",VLOOKUP(G132,[1]FINAL!A:D,4,FALSE))</f>
        <v>230.76300000000001</v>
      </c>
      <c r="Q132" s="33">
        <f>IF(F132="Franchisee Rate Adjustment",SUMIF('[1]Fran Bank Payment'!A:A,G132,'[1]Fran Bank Payment'!G:G),VLOOKUP(G132,[1]FINAL!A:E,5,FALSE))</f>
        <v>19619.47</v>
      </c>
      <c r="R132" s="3">
        <f>IF(E132="LESS",-ROUND(Q132-K132,3),ROUND(Q132-K132,3))</f>
        <v>-0.42</v>
      </c>
      <c r="S132" s="3">
        <f>IF(E132="LESS",-(P132-ABS(I132)),P132-ABS(I132))</f>
        <v>-4.9999999999954525E-3</v>
      </c>
      <c r="T132" s="3">
        <f>L132-I132</f>
        <v>116227.40000000001</v>
      </c>
      <c r="U132" s="21"/>
      <c r="V132" s="21"/>
    </row>
    <row r="133" spans="1:22" ht="15" hidden="1" customHeight="1">
      <c r="A133" s="19" t="s">
        <v>124</v>
      </c>
      <c r="B133" s="19">
        <v>115996.64200000001</v>
      </c>
      <c r="C133" s="20">
        <v>85.02</v>
      </c>
      <c r="D133" s="19">
        <v>9862254.6099999994</v>
      </c>
      <c r="E133" s="19" t="s">
        <v>19</v>
      </c>
      <c r="F133" s="19" t="s">
        <v>20</v>
      </c>
      <c r="G133" s="19" t="s">
        <v>535</v>
      </c>
      <c r="H133" s="20">
        <v>-190.6</v>
      </c>
      <c r="I133" s="20">
        <v>-176.30500000000001</v>
      </c>
      <c r="J133" s="20">
        <v>85.02</v>
      </c>
      <c r="K133" s="20">
        <v>14989.45</v>
      </c>
      <c r="L133" s="20">
        <v>115820.337</v>
      </c>
      <c r="M133" s="19">
        <v>85.02</v>
      </c>
      <c r="N133" s="19">
        <v>9847265.1600000001</v>
      </c>
      <c r="O133" s="27" t="s">
        <v>9</v>
      </c>
      <c r="P133" s="33">
        <f>IF(F133="Franchisee Rate Adjustment","",VLOOKUP(G133,[1]FINAL!A:D,4,FALSE))</f>
        <v>176.30500000000001</v>
      </c>
      <c r="Q133" s="33">
        <f>IF(F133="Franchisee Rate Adjustment",SUMIF('[1]Fran Bank Payment'!A:A,G133,'[1]Fran Bank Payment'!G:G),VLOOKUP(G133,[1]FINAL!A:E,5,FALSE))</f>
        <v>14989.450999999999</v>
      </c>
      <c r="R133" s="3">
        <f>IF(E133="LESS",-ROUND(Q133-K133,3),ROUND(Q133-K133,3))</f>
        <v>-1E-3</v>
      </c>
      <c r="S133" s="3">
        <f>IF(E133="LESS",-(P133-ABS(I133)),P133-ABS(I133))</f>
        <v>0</v>
      </c>
      <c r="T133" s="3">
        <f>L133-I133</f>
        <v>115996.64199999999</v>
      </c>
      <c r="U133" s="21"/>
      <c r="V133" s="21"/>
    </row>
    <row r="134" spans="1:22" ht="15" hidden="1" customHeight="1">
      <c r="A134" s="19" t="s">
        <v>124</v>
      </c>
      <c r="B134" s="19">
        <v>115820.337</v>
      </c>
      <c r="C134" s="20">
        <v>85.02</v>
      </c>
      <c r="D134" s="19">
        <v>9847265.1600000001</v>
      </c>
      <c r="E134" s="19" t="s">
        <v>19</v>
      </c>
      <c r="F134" s="19" t="s">
        <v>20</v>
      </c>
      <c r="G134" s="19" t="s">
        <v>534</v>
      </c>
      <c r="H134" s="20">
        <v>-271.44</v>
      </c>
      <c r="I134" s="20">
        <v>-250.78899999999999</v>
      </c>
      <c r="J134" s="20">
        <v>85.02</v>
      </c>
      <c r="K134" s="20">
        <v>21322.080000000002</v>
      </c>
      <c r="L134" s="20">
        <v>115569.548</v>
      </c>
      <c r="M134" s="19">
        <v>85.02</v>
      </c>
      <c r="N134" s="19">
        <v>9825943.0800000001</v>
      </c>
      <c r="O134" s="27" t="s">
        <v>9</v>
      </c>
      <c r="P134" s="33">
        <f>IF(F134="Franchisee Rate Adjustment","",VLOOKUP(G134,[1]FINAL!A:D,4,FALSE))</f>
        <v>250.8</v>
      </c>
      <c r="Q134" s="33">
        <f>IF(F134="Franchisee Rate Adjustment",SUMIF('[1]Fran Bank Payment'!A:A,G134,'[1]Fran Bank Payment'!G:G),VLOOKUP(G134,[1]FINAL!A:E,5,FALSE))</f>
        <v>21323.016</v>
      </c>
      <c r="R134" s="3">
        <f>IF(E134="LESS",-ROUND(Q134-K134,3),ROUND(Q134-K134,3))</f>
        <v>-0.93600000000000005</v>
      </c>
      <c r="S134" s="3">
        <f>IF(E134="LESS",-(P134-ABS(I134)),P134-ABS(I134))</f>
        <v>-1.1000000000024102E-2</v>
      </c>
      <c r="T134" s="3">
        <f>L134-I134</f>
        <v>115820.337</v>
      </c>
      <c r="U134" s="21"/>
      <c r="V134" s="21"/>
    </row>
    <row r="135" spans="1:22" ht="15" hidden="1" customHeight="1">
      <c r="A135" s="19" t="s">
        <v>124</v>
      </c>
      <c r="B135" s="19">
        <v>115569.548</v>
      </c>
      <c r="C135" s="20">
        <v>85.02</v>
      </c>
      <c r="D135" s="19">
        <v>9825943.0800000001</v>
      </c>
      <c r="E135" s="19" t="s">
        <v>19</v>
      </c>
      <c r="F135" s="19" t="s">
        <v>20</v>
      </c>
      <c r="G135" s="19" t="s">
        <v>533</v>
      </c>
      <c r="H135" s="20">
        <v>-2474.98</v>
      </c>
      <c r="I135" s="20">
        <v>-2185.0129999999999</v>
      </c>
      <c r="J135" s="20">
        <v>85.02</v>
      </c>
      <c r="K135" s="20">
        <v>185769.81</v>
      </c>
      <c r="L135" s="20">
        <v>113384.535</v>
      </c>
      <c r="M135" s="19">
        <v>85.02</v>
      </c>
      <c r="N135" s="19">
        <v>9640173.2699999996</v>
      </c>
      <c r="O135" s="27" t="s">
        <v>9</v>
      </c>
      <c r="P135" s="33">
        <f>IF(F135="Franchisee Rate Adjustment","",VLOOKUP(G135,[1]FINAL!A:D,4,FALSE))</f>
        <v>2185.0129999999999</v>
      </c>
      <c r="Q135" s="33">
        <f>IF(F135="Franchisee Rate Adjustment",SUMIF('[1]Fran Bank Payment'!A:A,G135,'[1]Fran Bank Payment'!G:G),VLOOKUP(G135,[1]FINAL!A:E,5,FALSE))</f>
        <v>185769.80499999999</v>
      </c>
      <c r="R135" s="3">
        <f>IF(E135="LESS",-ROUND(Q135-K135,3),ROUND(Q135-K135,3))</f>
        <v>5.0000000000000001E-3</v>
      </c>
      <c r="S135" s="3">
        <f>IF(E135="LESS",-(P135-ABS(I135)),P135-ABS(I135))</f>
        <v>0</v>
      </c>
      <c r="T135" s="3">
        <f>L135-I135</f>
        <v>115569.54800000001</v>
      </c>
      <c r="U135" s="21"/>
      <c r="V135" s="21"/>
    </row>
    <row r="136" spans="1:22" ht="15" hidden="1" customHeight="1">
      <c r="A136" s="19" t="s">
        <v>124</v>
      </c>
      <c r="B136" s="19">
        <v>113384.535</v>
      </c>
      <c r="C136" s="20">
        <v>85.02</v>
      </c>
      <c r="D136" s="19">
        <v>9640173.2699999996</v>
      </c>
      <c r="E136" s="19" t="s">
        <v>19</v>
      </c>
      <c r="F136" s="19" t="s">
        <v>20</v>
      </c>
      <c r="G136" s="19" t="s">
        <v>532</v>
      </c>
      <c r="H136" s="20">
        <v>-8653.8799999999992</v>
      </c>
      <c r="I136" s="20">
        <v>-7859.9459999999999</v>
      </c>
      <c r="J136" s="20">
        <v>85.02</v>
      </c>
      <c r="K136" s="20">
        <v>668252.62</v>
      </c>
      <c r="L136" s="20">
        <v>105524.58900000001</v>
      </c>
      <c r="M136" s="19">
        <v>85.02</v>
      </c>
      <c r="N136" s="19">
        <v>8971920.6500000004</v>
      </c>
      <c r="O136" s="27" t="s">
        <v>9</v>
      </c>
      <c r="P136" s="33">
        <f>IF(F136="Franchisee Rate Adjustment","",VLOOKUP(G136,[1]FINAL!A:D,4,FALSE))</f>
        <v>7859.9489999999996</v>
      </c>
      <c r="Q136" s="33">
        <f>IF(F136="Franchisee Rate Adjustment",SUMIF('[1]Fran Bank Payment'!A:A,G136,'[1]Fran Bank Payment'!G:G),VLOOKUP(G136,[1]FINAL!A:E,5,FALSE))</f>
        <v>668252.86399999994</v>
      </c>
      <c r="R136" s="3">
        <f>IF(E136="LESS",-ROUND(Q136-K136,3),ROUND(Q136-K136,3))</f>
        <v>-0.24399999999999999</v>
      </c>
      <c r="S136" s="3">
        <f>IF(E136="LESS",-(P136-ABS(I136)),P136-ABS(I136))</f>
        <v>-2.9999999997016857E-3</v>
      </c>
      <c r="T136" s="3">
        <f>L136-I136</f>
        <v>113384.535</v>
      </c>
      <c r="U136" s="21"/>
      <c r="V136" s="21"/>
    </row>
    <row r="137" spans="1:22" ht="15" hidden="1" customHeight="1">
      <c r="A137" s="19" t="s">
        <v>124</v>
      </c>
      <c r="B137" s="19">
        <v>105524.58900000001</v>
      </c>
      <c r="C137" s="20">
        <v>85.02</v>
      </c>
      <c r="D137" s="19">
        <v>8971920.6500000004</v>
      </c>
      <c r="E137" s="19" t="s">
        <v>19</v>
      </c>
      <c r="F137" s="19" t="s">
        <v>20</v>
      </c>
      <c r="G137" s="19" t="s">
        <v>531</v>
      </c>
      <c r="H137" s="20">
        <v>-164.19</v>
      </c>
      <c r="I137" s="20">
        <v>-149.77099999999999</v>
      </c>
      <c r="J137" s="20">
        <v>85.02</v>
      </c>
      <c r="K137" s="20">
        <v>12733.53</v>
      </c>
      <c r="L137" s="20">
        <v>105374.818</v>
      </c>
      <c r="M137" s="19">
        <v>85.02</v>
      </c>
      <c r="N137" s="19">
        <v>8959187.1199999992</v>
      </c>
      <c r="O137" s="27" t="s">
        <v>9</v>
      </c>
      <c r="P137" s="33">
        <f>IF(F137="Franchisee Rate Adjustment","",VLOOKUP(G137,[1]FINAL!A:D,4,FALSE))</f>
        <v>149.77099999999999</v>
      </c>
      <c r="Q137" s="33">
        <f>IF(F137="Franchisee Rate Adjustment",SUMIF('[1]Fran Bank Payment'!A:A,G137,'[1]Fran Bank Payment'!G:G),VLOOKUP(G137,[1]FINAL!A:E,5,FALSE))</f>
        <v>12733.53</v>
      </c>
      <c r="R137" s="3">
        <f>IF(E137="LESS",-ROUND(Q137-K137,3),ROUND(Q137-K137,3))</f>
        <v>0</v>
      </c>
      <c r="S137" s="3">
        <f>IF(E137="LESS",-(P137-ABS(I137)),P137-ABS(I137))</f>
        <v>0</v>
      </c>
      <c r="T137" s="3">
        <f>L137-I137</f>
        <v>105524.58899999999</v>
      </c>
      <c r="U137" s="21"/>
      <c r="V137" s="21"/>
    </row>
    <row r="138" spans="1:22" ht="15" hidden="1" customHeight="1">
      <c r="A138" s="19" t="s">
        <v>124</v>
      </c>
      <c r="B138" s="19">
        <v>105374.818</v>
      </c>
      <c r="C138" s="20">
        <v>85.02</v>
      </c>
      <c r="D138" s="19">
        <v>8959187.1199999992</v>
      </c>
      <c r="E138" s="19" t="s">
        <v>19</v>
      </c>
      <c r="F138" s="19" t="s">
        <v>20</v>
      </c>
      <c r="G138" s="19" t="s">
        <v>530</v>
      </c>
      <c r="H138" s="20">
        <v>-80.94</v>
      </c>
      <c r="I138" s="20">
        <v>-74.634</v>
      </c>
      <c r="J138" s="20">
        <v>85.02</v>
      </c>
      <c r="K138" s="20">
        <v>6345.38</v>
      </c>
      <c r="L138" s="20">
        <v>105300.18399999999</v>
      </c>
      <c r="M138" s="19">
        <v>85.02</v>
      </c>
      <c r="N138" s="19">
        <v>8952841.7400000002</v>
      </c>
      <c r="O138" s="27" t="s">
        <v>9</v>
      </c>
      <c r="P138" s="33">
        <f>IF(F138="Franchisee Rate Adjustment","",VLOOKUP(G138,[1]FINAL!A:D,4,FALSE))</f>
        <v>74.637</v>
      </c>
      <c r="Q138" s="33">
        <f>IF(F138="Franchisee Rate Adjustment",SUMIF('[1]Fran Bank Payment'!A:A,G138,'[1]Fran Bank Payment'!G:G),VLOOKUP(G138,[1]FINAL!A:E,5,FALSE))</f>
        <v>6345.6379999999999</v>
      </c>
      <c r="R138" s="3">
        <f>IF(E138="LESS",-ROUND(Q138-K138,3),ROUND(Q138-K138,3))</f>
        <v>-0.25800000000000001</v>
      </c>
      <c r="S138" s="3">
        <f>IF(E138="LESS",-(P138-ABS(I138)),P138-ABS(I138))</f>
        <v>-3.0000000000001137E-3</v>
      </c>
      <c r="T138" s="3">
        <f>L138-I138</f>
        <v>105374.818</v>
      </c>
      <c r="U138" s="21"/>
      <c r="V138" s="21"/>
    </row>
    <row r="139" spans="1:22" ht="15" hidden="1" customHeight="1">
      <c r="A139" s="19" t="s">
        <v>124</v>
      </c>
      <c r="B139" s="19">
        <v>105300.18399999999</v>
      </c>
      <c r="C139" s="20">
        <v>85.02</v>
      </c>
      <c r="D139" s="19">
        <v>8952841.7400000002</v>
      </c>
      <c r="E139" s="19" t="s">
        <v>19</v>
      </c>
      <c r="F139" s="19" t="s">
        <v>20</v>
      </c>
      <c r="G139" s="19" t="s">
        <v>529</v>
      </c>
      <c r="H139" s="20">
        <v>-4262.6499999999996</v>
      </c>
      <c r="I139" s="20">
        <v>-4028.741</v>
      </c>
      <c r="J139" s="20">
        <v>85.02</v>
      </c>
      <c r="K139" s="20">
        <v>342523.55</v>
      </c>
      <c r="L139" s="20">
        <v>101271.443</v>
      </c>
      <c r="M139" s="19">
        <v>85.02</v>
      </c>
      <c r="N139" s="19">
        <v>8610318.1899999995</v>
      </c>
      <c r="O139" s="27" t="s">
        <v>9</v>
      </c>
      <c r="P139" s="33">
        <f>IF(F139="Franchisee Rate Adjustment","",VLOOKUP(G139,[1]FINAL!A:D,4,FALSE))</f>
        <v>4028.7420000000002</v>
      </c>
      <c r="Q139" s="33">
        <f>IF(F139="Franchisee Rate Adjustment",SUMIF('[1]Fran Bank Payment'!A:A,G139,'[1]Fran Bank Payment'!G:G),VLOOKUP(G139,[1]FINAL!A:E,5,FALSE))</f>
        <v>342523.64500000002</v>
      </c>
      <c r="R139" s="3">
        <f>IF(E139="LESS",-ROUND(Q139-K139,3),ROUND(Q139-K139,3))</f>
        <v>-9.5000000000000001E-2</v>
      </c>
      <c r="S139" s="3">
        <f>IF(E139="LESS",-(P139-ABS(I139)),P139-ABS(I139))</f>
        <v>-1.0000000002037268E-3</v>
      </c>
      <c r="T139" s="3">
        <f>L139-I139</f>
        <v>105300.18399999999</v>
      </c>
      <c r="U139" s="21"/>
      <c r="V139" s="21"/>
    </row>
    <row r="140" spans="1:22" ht="15" hidden="1" customHeight="1">
      <c r="A140" s="19" t="s">
        <v>124</v>
      </c>
      <c r="B140" s="19">
        <v>101271.443</v>
      </c>
      <c r="C140" s="20">
        <v>85.02</v>
      </c>
      <c r="D140" s="19">
        <v>8610318.1899999995</v>
      </c>
      <c r="E140" s="19" t="s">
        <v>19</v>
      </c>
      <c r="F140" s="19" t="s">
        <v>20</v>
      </c>
      <c r="G140" s="19" t="s">
        <v>528</v>
      </c>
      <c r="H140" s="20">
        <v>-80.819999999999993</v>
      </c>
      <c r="I140" s="20">
        <v>-74.757999999999996</v>
      </c>
      <c r="J140" s="20">
        <v>85.02</v>
      </c>
      <c r="K140" s="20">
        <v>6355.93</v>
      </c>
      <c r="L140" s="20">
        <v>101196.685</v>
      </c>
      <c r="M140" s="19">
        <v>85.02</v>
      </c>
      <c r="N140" s="19">
        <v>8603962.2599999998</v>
      </c>
      <c r="O140" s="27" t="s">
        <v>9</v>
      </c>
      <c r="P140" s="33">
        <f>IF(F140="Franchisee Rate Adjustment","",VLOOKUP(G140,[1]FINAL!A:D,4,FALSE))</f>
        <v>74.757999999999996</v>
      </c>
      <c r="Q140" s="33">
        <f>IF(F140="Franchisee Rate Adjustment",SUMIF('[1]Fran Bank Payment'!A:A,G140,'[1]Fran Bank Payment'!G:G),VLOOKUP(G140,[1]FINAL!A:E,5,FALSE))</f>
        <v>6355.9250000000002</v>
      </c>
      <c r="R140" s="3">
        <f>IF(E140="LESS",-ROUND(Q140-K140,3),ROUND(Q140-K140,3))</f>
        <v>5.0000000000000001E-3</v>
      </c>
      <c r="S140" s="3">
        <f>IF(E140="LESS",-(P140-ABS(I140)),P140-ABS(I140))</f>
        <v>0</v>
      </c>
      <c r="T140" s="3">
        <f>L140-I140</f>
        <v>101271.443</v>
      </c>
      <c r="U140" s="21"/>
      <c r="V140" s="21"/>
    </row>
    <row r="141" spans="1:22" ht="15" hidden="1" customHeight="1">
      <c r="A141" s="19" t="s">
        <v>124</v>
      </c>
      <c r="B141" s="19">
        <v>101196.685</v>
      </c>
      <c r="C141" s="20">
        <v>85.02</v>
      </c>
      <c r="D141" s="19">
        <v>8603962.2599999998</v>
      </c>
      <c r="E141" s="19" t="s">
        <v>19</v>
      </c>
      <c r="F141" s="19" t="s">
        <v>20</v>
      </c>
      <c r="G141" s="19" t="s">
        <v>527</v>
      </c>
      <c r="H141" s="20">
        <v>-235.35</v>
      </c>
      <c r="I141" s="20">
        <v>-217.536</v>
      </c>
      <c r="J141" s="20">
        <v>85.02</v>
      </c>
      <c r="K141" s="20">
        <v>18494.91</v>
      </c>
      <c r="L141" s="20">
        <v>100979.149</v>
      </c>
      <c r="M141" s="19">
        <v>85.02</v>
      </c>
      <c r="N141" s="19">
        <v>8585467.3499999996</v>
      </c>
      <c r="O141" s="27" t="s">
        <v>9</v>
      </c>
      <c r="P141" s="33">
        <f>IF(F141="Franchisee Rate Adjustment","",VLOOKUP(G141,[1]FINAL!A:D,4,FALSE))</f>
        <v>217.548</v>
      </c>
      <c r="Q141" s="33">
        <f>IF(F141="Franchisee Rate Adjustment",SUMIF('[1]Fran Bank Payment'!A:A,G141,'[1]Fran Bank Payment'!G:G),VLOOKUP(G141,[1]FINAL!A:E,5,FALSE))</f>
        <v>18495.931</v>
      </c>
      <c r="R141" s="3">
        <f>IF(E141="LESS",-ROUND(Q141-K141,3),ROUND(Q141-K141,3))</f>
        <v>-1.0209999999999999</v>
      </c>
      <c r="S141" s="3">
        <f>IF(E141="LESS",-(P141-ABS(I141)),P141-ABS(I141))</f>
        <v>-1.2000000000000455E-2</v>
      </c>
      <c r="T141" s="3">
        <f>L141-I141</f>
        <v>101196.685</v>
      </c>
      <c r="U141" s="21"/>
      <c r="V141" s="21"/>
    </row>
    <row r="142" spans="1:22" ht="15" hidden="1" customHeight="1">
      <c r="A142" s="19" t="s">
        <v>124</v>
      </c>
      <c r="B142" s="19">
        <v>100979.149</v>
      </c>
      <c r="C142" s="20">
        <v>85.02</v>
      </c>
      <c r="D142" s="19">
        <v>8585467.3499999996</v>
      </c>
      <c r="E142" s="19" t="s">
        <v>19</v>
      </c>
      <c r="F142" s="19" t="s">
        <v>20</v>
      </c>
      <c r="G142" s="19" t="s">
        <v>526</v>
      </c>
      <c r="H142" s="20">
        <v>-191</v>
      </c>
      <c r="I142" s="20">
        <v>-176.67500000000001</v>
      </c>
      <c r="J142" s="20">
        <v>85.02</v>
      </c>
      <c r="K142" s="20">
        <v>15020.91</v>
      </c>
      <c r="L142" s="20">
        <v>100802.474</v>
      </c>
      <c r="M142" s="19">
        <v>85.02</v>
      </c>
      <c r="N142" s="19">
        <v>8570446.4399999995</v>
      </c>
      <c r="O142" s="27" t="s">
        <v>9</v>
      </c>
      <c r="P142" s="33">
        <f>IF(F142="Franchisee Rate Adjustment","",VLOOKUP(G142,[1]FINAL!A:D,4,FALSE))</f>
        <v>176.67500000000001</v>
      </c>
      <c r="Q142" s="33">
        <f>IF(F142="Franchisee Rate Adjustment",SUMIF('[1]Fran Bank Payment'!A:A,G142,'[1]Fran Bank Payment'!G:G),VLOOKUP(G142,[1]FINAL!A:E,5,FALSE))</f>
        <v>15020.909</v>
      </c>
      <c r="R142" s="3">
        <f>IF(E142="LESS",-ROUND(Q142-K142,3),ROUND(Q142-K142,3))</f>
        <v>1E-3</v>
      </c>
      <c r="S142" s="3">
        <f>IF(E142="LESS",-(P142-ABS(I142)),P142-ABS(I142))</f>
        <v>0</v>
      </c>
      <c r="T142" s="3">
        <f>L142-I142</f>
        <v>100979.149</v>
      </c>
      <c r="U142" s="21"/>
      <c r="V142" s="21"/>
    </row>
    <row r="143" spans="1:22" ht="15" hidden="1" customHeight="1">
      <c r="A143" s="19" t="s">
        <v>124</v>
      </c>
      <c r="B143" s="19">
        <v>100802.474</v>
      </c>
      <c r="C143" s="20">
        <v>85.02</v>
      </c>
      <c r="D143" s="19">
        <v>8570446.4399999995</v>
      </c>
      <c r="E143" s="19" t="s">
        <v>19</v>
      </c>
      <c r="F143" s="19" t="s">
        <v>20</v>
      </c>
      <c r="G143" s="19" t="s">
        <v>525</v>
      </c>
      <c r="H143" s="20">
        <v>-621.89</v>
      </c>
      <c r="I143" s="20">
        <v>-557.51599999999996</v>
      </c>
      <c r="J143" s="20">
        <v>85.02</v>
      </c>
      <c r="K143" s="20">
        <v>47400.01</v>
      </c>
      <c r="L143" s="20">
        <v>100244.958</v>
      </c>
      <c r="M143" s="19">
        <v>85.02</v>
      </c>
      <c r="N143" s="19">
        <v>8523046.4299999997</v>
      </c>
      <c r="O143" s="27" t="s">
        <v>9</v>
      </c>
      <c r="P143" s="33">
        <f>IF(F143="Franchisee Rate Adjustment","",VLOOKUP(G143,[1]FINAL!A:D,4,FALSE))</f>
        <v>557.51599999999996</v>
      </c>
      <c r="Q143" s="33">
        <f>IF(F143="Franchisee Rate Adjustment",SUMIF('[1]Fran Bank Payment'!A:A,G143,'[1]Fran Bank Payment'!G:G),VLOOKUP(G143,[1]FINAL!A:E,5,FALSE))</f>
        <v>47400.01</v>
      </c>
      <c r="R143" s="3">
        <f>IF(E143="LESS",-ROUND(Q143-K143,3),ROUND(Q143-K143,3))</f>
        <v>0</v>
      </c>
      <c r="S143" s="3">
        <f>IF(E143="LESS",-(P143-ABS(I143)),P143-ABS(I143))</f>
        <v>0</v>
      </c>
      <c r="T143" s="3">
        <f>L143-I143</f>
        <v>100802.474</v>
      </c>
      <c r="U143" s="21"/>
      <c r="V143" s="21"/>
    </row>
    <row r="144" spans="1:22" ht="15" hidden="1" customHeight="1">
      <c r="A144" s="19" t="s">
        <v>124</v>
      </c>
      <c r="B144" s="19">
        <v>100244.958</v>
      </c>
      <c r="C144" s="20">
        <v>85.02</v>
      </c>
      <c r="D144" s="19">
        <v>8523046.4299999997</v>
      </c>
      <c r="E144" s="19" t="s">
        <v>19</v>
      </c>
      <c r="F144" s="19" t="s">
        <v>20</v>
      </c>
      <c r="G144" s="19" t="s">
        <v>524</v>
      </c>
      <c r="H144" s="20">
        <v>-6157.5</v>
      </c>
      <c r="I144" s="20">
        <v>-5376.1859999999997</v>
      </c>
      <c r="J144" s="20">
        <v>85.02</v>
      </c>
      <c r="K144" s="20">
        <v>457083.33</v>
      </c>
      <c r="L144" s="20">
        <v>94868.771999999997</v>
      </c>
      <c r="M144" s="19">
        <v>85.02</v>
      </c>
      <c r="N144" s="19">
        <v>8065963.0999999996</v>
      </c>
      <c r="O144" s="27" t="s">
        <v>9</v>
      </c>
      <c r="P144" s="33">
        <f>IF(F144="Franchisee Rate Adjustment","",VLOOKUP(G144,[1]FINAL!A:D,4,FALSE))</f>
        <v>5376.1869999999999</v>
      </c>
      <c r="Q144" s="33">
        <f>IF(F144="Franchisee Rate Adjustment",SUMIF('[1]Fran Bank Payment'!A:A,G144,'[1]Fran Bank Payment'!G:G),VLOOKUP(G144,[1]FINAL!A:E,5,FALSE))</f>
        <v>457083.41899999999</v>
      </c>
      <c r="R144" s="3">
        <f>IF(E144="LESS",-ROUND(Q144-K144,3),ROUND(Q144-K144,3))</f>
        <v>-8.8999999999999996E-2</v>
      </c>
      <c r="S144" s="3">
        <f>IF(E144="LESS",-(P144-ABS(I144)),P144-ABS(I144))</f>
        <v>-1.0000000002037268E-3</v>
      </c>
      <c r="T144" s="3">
        <f>L144-I144</f>
        <v>100244.958</v>
      </c>
      <c r="U144" s="21"/>
      <c r="V144" s="21"/>
    </row>
    <row r="145" spans="1:22" ht="15" hidden="1" customHeight="1">
      <c r="A145" s="19" t="s">
        <v>124</v>
      </c>
      <c r="B145" s="19">
        <v>94868.771999999997</v>
      </c>
      <c r="C145" s="20">
        <v>85.02</v>
      </c>
      <c r="D145" s="19">
        <v>8065963.0999999996</v>
      </c>
      <c r="E145" s="19" t="s">
        <v>19</v>
      </c>
      <c r="F145" s="19" t="s">
        <v>20</v>
      </c>
      <c r="G145" s="19" t="s">
        <v>523</v>
      </c>
      <c r="H145" s="20">
        <v>-285.55</v>
      </c>
      <c r="I145" s="20">
        <v>-228.44</v>
      </c>
      <c r="J145" s="20">
        <v>85.02</v>
      </c>
      <c r="K145" s="20">
        <v>19421.97</v>
      </c>
      <c r="L145" s="20">
        <v>94640.331999999995</v>
      </c>
      <c r="M145" s="19">
        <v>85.02</v>
      </c>
      <c r="N145" s="19">
        <v>8046541.1299999999</v>
      </c>
      <c r="O145" s="27" t="s">
        <v>9</v>
      </c>
      <c r="P145" s="33">
        <f>IF(F145="Franchisee Rate Adjustment","",VLOOKUP(G145,[1]FINAL!A:D,4,FALSE))</f>
        <v>228.44</v>
      </c>
      <c r="Q145" s="33">
        <f>IF(F145="Franchisee Rate Adjustment",SUMIF('[1]Fran Bank Payment'!A:A,G145,'[1]Fran Bank Payment'!G:G),VLOOKUP(G145,[1]FINAL!A:E,5,FALSE))</f>
        <v>19421.969000000001</v>
      </c>
      <c r="R145" s="3">
        <f>IF(E145="LESS",-ROUND(Q145-K145,3),ROUND(Q145-K145,3))</f>
        <v>1E-3</v>
      </c>
      <c r="S145" s="3">
        <f>IF(E145="LESS",-(P145-ABS(I145)),P145-ABS(I145))</f>
        <v>0</v>
      </c>
      <c r="T145" s="3">
        <f>L145-I145</f>
        <v>94868.771999999997</v>
      </c>
      <c r="U145" s="21"/>
      <c r="V145" s="21"/>
    </row>
    <row r="146" spans="1:22" ht="15" hidden="1" customHeight="1">
      <c r="A146" s="19" t="s">
        <v>124</v>
      </c>
      <c r="B146" s="19">
        <v>94640.331999999995</v>
      </c>
      <c r="C146" s="20">
        <v>85.02</v>
      </c>
      <c r="D146" s="19">
        <v>8046541.1299999999</v>
      </c>
      <c r="E146" s="19" t="s">
        <v>19</v>
      </c>
      <c r="F146" s="19" t="s">
        <v>20</v>
      </c>
      <c r="G146" s="19" t="s">
        <v>522</v>
      </c>
      <c r="H146" s="20">
        <v>-37.979999999999997</v>
      </c>
      <c r="I146" s="20">
        <v>-30.384</v>
      </c>
      <c r="J146" s="20">
        <v>85.02</v>
      </c>
      <c r="K146" s="20">
        <v>2583.25</v>
      </c>
      <c r="L146" s="20">
        <v>94609.948000000004</v>
      </c>
      <c r="M146" s="19">
        <v>85.02</v>
      </c>
      <c r="N146" s="19">
        <v>8043957.8799999999</v>
      </c>
      <c r="O146" s="27" t="s">
        <v>9</v>
      </c>
      <c r="P146" s="33">
        <f>IF(F146="Franchisee Rate Adjustment","",VLOOKUP(G146,[1]FINAL!A:D,4,FALSE))</f>
        <v>30.384</v>
      </c>
      <c r="Q146" s="33">
        <f>IF(F146="Franchisee Rate Adjustment",SUMIF('[1]Fran Bank Payment'!A:A,G146,'[1]Fran Bank Payment'!G:G),VLOOKUP(G146,[1]FINAL!A:E,5,FALSE))</f>
        <v>2583.248</v>
      </c>
      <c r="R146" s="3">
        <f>IF(E146="LESS",-ROUND(Q146-K146,3),ROUND(Q146-K146,3))</f>
        <v>2E-3</v>
      </c>
      <c r="S146" s="35">
        <f>IF(E146="LESS",-(P146-ABS(I146)),P146-ABS(I146))</f>
        <v>0</v>
      </c>
      <c r="T146" s="3">
        <f>L146-I146</f>
        <v>94640.332000000009</v>
      </c>
      <c r="U146" s="21"/>
      <c r="V146" s="21"/>
    </row>
    <row r="147" spans="1:22" ht="15" hidden="1" customHeight="1">
      <c r="A147" s="19" t="s">
        <v>124</v>
      </c>
      <c r="B147" s="19">
        <v>94609.948000000004</v>
      </c>
      <c r="C147" s="20">
        <v>85.02</v>
      </c>
      <c r="D147" s="19">
        <v>8043957.8799999999</v>
      </c>
      <c r="E147" s="19" t="s">
        <v>19</v>
      </c>
      <c r="F147" s="19" t="s">
        <v>20</v>
      </c>
      <c r="G147" s="19" t="s">
        <v>521</v>
      </c>
      <c r="H147" s="20">
        <v>-197.96</v>
      </c>
      <c r="I147" s="20">
        <v>-183.11199999999999</v>
      </c>
      <c r="J147" s="20">
        <v>85.02</v>
      </c>
      <c r="K147" s="20">
        <v>15568.18</v>
      </c>
      <c r="L147" s="20">
        <v>94426.835999999996</v>
      </c>
      <c r="M147" s="19">
        <v>85.02</v>
      </c>
      <c r="N147" s="19">
        <v>8028389.7000000002</v>
      </c>
      <c r="O147" s="27" t="s">
        <v>9</v>
      </c>
      <c r="P147" s="33">
        <f>IF(F147="Franchisee Rate Adjustment","",VLOOKUP(G147,[1]FINAL!A:D,4,FALSE))</f>
        <v>183.11799999999999</v>
      </c>
      <c r="Q147" s="33">
        <f>IF(F147="Franchisee Rate Adjustment",SUMIF('[1]Fran Bank Payment'!A:A,G147,'[1]Fran Bank Payment'!G:G),VLOOKUP(G147,[1]FINAL!A:E,5,FALSE))</f>
        <v>15568.691999999999</v>
      </c>
      <c r="R147" s="3">
        <f>IF(E147="LESS",-ROUND(Q147-K147,3),ROUND(Q147-K147,3))</f>
        <v>-0.51200000000000001</v>
      </c>
      <c r="S147" s="3">
        <f>IF(E147="LESS",-(P147-ABS(I147)),P147-ABS(I147))</f>
        <v>-6.0000000000002274E-3</v>
      </c>
      <c r="T147" s="3">
        <f>L147-I147</f>
        <v>94609.947999999989</v>
      </c>
      <c r="U147" s="21"/>
      <c r="V147" s="21"/>
    </row>
    <row r="148" spans="1:22" ht="15" hidden="1" customHeight="1">
      <c r="A148" s="19" t="s">
        <v>124</v>
      </c>
      <c r="B148" s="19">
        <v>94426.835999999996</v>
      </c>
      <c r="C148" s="20">
        <v>85.02</v>
      </c>
      <c r="D148" s="19">
        <v>8028389.7000000002</v>
      </c>
      <c r="E148" s="19" t="s">
        <v>19</v>
      </c>
      <c r="F148" s="19" t="s">
        <v>20</v>
      </c>
      <c r="G148" s="19" t="s">
        <v>520</v>
      </c>
      <c r="H148" s="20">
        <v>-380.97</v>
      </c>
      <c r="I148" s="20">
        <v>-352.39699999999999</v>
      </c>
      <c r="J148" s="20">
        <v>85.02</v>
      </c>
      <c r="K148" s="20">
        <v>29960.79</v>
      </c>
      <c r="L148" s="20">
        <v>94074.438999999998</v>
      </c>
      <c r="M148" s="19">
        <v>85.02</v>
      </c>
      <c r="N148" s="19">
        <v>7998428.9100000001</v>
      </c>
      <c r="O148" s="27" t="s">
        <v>9</v>
      </c>
      <c r="P148" s="33">
        <f>IF(F148="Franchisee Rate Adjustment","",VLOOKUP(G148,[1]FINAL!A:D,4,FALSE))</f>
        <v>352.39699999999999</v>
      </c>
      <c r="Q148" s="33">
        <f>IF(F148="Franchisee Rate Adjustment",SUMIF('[1]Fran Bank Payment'!A:A,G148,'[1]Fran Bank Payment'!G:G),VLOOKUP(G148,[1]FINAL!A:E,5,FALSE))</f>
        <v>29960.793000000001</v>
      </c>
      <c r="R148" s="3">
        <f>IF(E148="LESS",-ROUND(Q148-K148,3),ROUND(Q148-K148,3))</f>
        <v>-3.0000000000000001E-3</v>
      </c>
      <c r="S148" s="3">
        <f>IF(E148="LESS",-(P148-ABS(I148)),P148-ABS(I148))</f>
        <v>0</v>
      </c>
      <c r="T148" s="3">
        <f>L148-I148</f>
        <v>94426.835999999996</v>
      </c>
      <c r="U148" s="21"/>
      <c r="V148" s="21"/>
    </row>
    <row r="149" spans="1:22" ht="15" hidden="1" customHeight="1">
      <c r="A149" s="19" t="s">
        <v>124</v>
      </c>
      <c r="B149" s="19">
        <v>94074.438999999998</v>
      </c>
      <c r="C149" s="20">
        <v>85.02</v>
      </c>
      <c r="D149" s="19">
        <v>7998428.9100000001</v>
      </c>
      <c r="E149" s="19" t="s">
        <v>19</v>
      </c>
      <c r="F149" s="19" t="s">
        <v>20</v>
      </c>
      <c r="G149" s="19" t="s">
        <v>519</v>
      </c>
      <c r="H149" s="20">
        <v>-59.85</v>
      </c>
      <c r="I149" s="20">
        <v>-55.362000000000002</v>
      </c>
      <c r="J149" s="20">
        <v>85.02</v>
      </c>
      <c r="K149" s="20">
        <v>4706.88</v>
      </c>
      <c r="L149" s="20">
        <v>94019.077000000005</v>
      </c>
      <c r="M149" s="19">
        <v>85.02</v>
      </c>
      <c r="N149" s="19">
        <v>7993722.0300000003</v>
      </c>
      <c r="O149" s="27" t="s">
        <v>9</v>
      </c>
      <c r="P149" s="33">
        <f>IF(F149="Franchisee Rate Adjustment","",VLOOKUP(G149,[1]FINAL!A:D,4,FALSE))</f>
        <v>55.365000000000002</v>
      </c>
      <c r="Q149" s="33">
        <f>IF(F149="Franchisee Rate Adjustment",SUMIF('[1]Fran Bank Payment'!A:A,G149,'[1]Fran Bank Payment'!G:G),VLOOKUP(G149,[1]FINAL!A:E,5,FALSE))</f>
        <v>4707.1319999999996</v>
      </c>
      <c r="R149" s="3">
        <f>IF(E149="LESS",-ROUND(Q149-K149,3),ROUND(Q149-K149,3))</f>
        <v>-0.252</v>
      </c>
      <c r="S149" s="3">
        <f>IF(E149="LESS",-(P149-ABS(I149)),P149-ABS(I149))</f>
        <v>-3.0000000000001137E-3</v>
      </c>
      <c r="T149" s="3">
        <f>L149-I149</f>
        <v>94074.438999999998</v>
      </c>
      <c r="U149" s="21"/>
      <c r="V149" s="21"/>
    </row>
    <row r="150" spans="1:22" ht="15" hidden="1" customHeight="1">
      <c r="A150" s="19" t="s">
        <v>124</v>
      </c>
      <c r="B150" s="19">
        <v>94019.077000000005</v>
      </c>
      <c r="C150" s="20">
        <v>85.02</v>
      </c>
      <c r="D150" s="19">
        <v>7993722.0300000003</v>
      </c>
      <c r="E150" s="19" t="s">
        <v>19</v>
      </c>
      <c r="F150" s="19" t="s">
        <v>20</v>
      </c>
      <c r="G150" s="19" t="s">
        <v>518</v>
      </c>
      <c r="H150" s="20">
        <v>-142.58000000000001</v>
      </c>
      <c r="I150" s="20">
        <v>-131.88399999999999</v>
      </c>
      <c r="J150" s="20">
        <v>85.02</v>
      </c>
      <c r="K150" s="20">
        <v>11212.78</v>
      </c>
      <c r="L150" s="20">
        <v>93887.192999999999</v>
      </c>
      <c r="M150" s="19">
        <v>85.02</v>
      </c>
      <c r="N150" s="19">
        <v>7982509.25</v>
      </c>
      <c r="O150" s="27" t="s">
        <v>9</v>
      </c>
      <c r="P150" s="33">
        <f>IF(F150="Franchisee Rate Adjustment","",VLOOKUP(G150,[1]FINAL!A:D,4,FALSE))</f>
        <v>131.89099999999999</v>
      </c>
      <c r="Q150" s="33">
        <f>IF(F150="Franchisee Rate Adjustment",SUMIF('[1]Fran Bank Payment'!A:A,G150,'[1]Fran Bank Payment'!G:G),VLOOKUP(G150,[1]FINAL!A:E,5,FALSE))</f>
        <v>11213.373</v>
      </c>
      <c r="R150" s="3">
        <f>IF(E150="LESS",-ROUND(Q150-K150,3),ROUND(Q150-K150,3))</f>
        <v>-0.59299999999999997</v>
      </c>
      <c r="S150" s="3">
        <f>IF(E150="LESS",-(P150-ABS(I150)),P150-ABS(I150))</f>
        <v>-7.0000000000050022E-3</v>
      </c>
      <c r="T150" s="3">
        <f>L150-I150</f>
        <v>94019.077000000005</v>
      </c>
      <c r="U150" s="21"/>
      <c r="V150" s="21"/>
    </row>
    <row r="151" spans="1:22" ht="15" hidden="1" customHeight="1">
      <c r="A151" s="19" t="s">
        <v>124</v>
      </c>
      <c r="B151" s="19">
        <v>93887.192999999999</v>
      </c>
      <c r="C151" s="20">
        <v>85.02</v>
      </c>
      <c r="D151" s="19">
        <v>7982509.25</v>
      </c>
      <c r="E151" s="19" t="s">
        <v>19</v>
      </c>
      <c r="F151" s="19" t="s">
        <v>20</v>
      </c>
      <c r="G151" s="19" t="s">
        <v>517</v>
      </c>
      <c r="H151" s="20">
        <v>-4224.2</v>
      </c>
      <c r="I151" s="20">
        <v>-3910.623</v>
      </c>
      <c r="J151" s="20">
        <v>85.02</v>
      </c>
      <c r="K151" s="20">
        <v>332481.15999999997</v>
      </c>
      <c r="L151" s="20">
        <v>89976.57</v>
      </c>
      <c r="M151" s="19">
        <v>85.02</v>
      </c>
      <c r="N151" s="19">
        <v>7650028.0899999999</v>
      </c>
      <c r="O151" s="27" t="s">
        <v>9</v>
      </c>
      <c r="P151" s="33">
        <f>IF(F151="Franchisee Rate Adjustment","",VLOOKUP(G151,[1]FINAL!A:D,4,FALSE))</f>
        <v>3910.6239999999998</v>
      </c>
      <c r="Q151" s="33">
        <f>IF(F151="Franchisee Rate Adjustment",SUMIF('[1]Fran Bank Payment'!A:A,G151,'[1]Fran Bank Payment'!G:G),VLOOKUP(G151,[1]FINAL!A:E,5,FALSE))</f>
        <v>332481.25199999998</v>
      </c>
      <c r="R151" s="3">
        <f>IF(E151="LESS",-ROUND(Q151-K151,3),ROUND(Q151-K151,3))</f>
        <v>-9.1999999999999998E-2</v>
      </c>
      <c r="S151" s="3">
        <f>IF(E151="LESS",-(P151-ABS(I151)),P151-ABS(I151))</f>
        <v>-9.9999999974897946E-4</v>
      </c>
      <c r="T151" s="3">
        <f>L151-I151</f>
        <v>93887.193000000014</v>
      </c>
      <c r="U151" s="21"/>
      <c r="V151" s="21"/>
    </row>
    <row r="152" spans="1:22" ht="15" hidden="1" customHeight="1">
      <c r="A152" s="19" t="s">
        <v>124</v>
      </c>
      <c r="B152" s="19">
        <v>89976.57</v>
      </c>
      <c r="C152" s="20">
        <v>85.02</v>
      </c>
      <c r="D152" s="19">
        <v>7650028.0899999999</v>
      </c>
      <c r="E152" s="19" t="s">
        <v>19</v>
      </c>
      <c r="F152" s="19" t="s">
        <v>20</v>
      </c>
      <c r="G152" s="19" t="s">
        <v>516</v>
      </c>
      <c r="H152" s="20">
        <v>-234.27</v>
      </c>
      <c r="I152" s="20">
        <v>-216.702</v>
      </c>
      <c r="J152" s="20">
        <v>85.02</v>
      </c>
      <c r="K152" s="20">
        <v>18424</v>
      </c>
      <c r="L152" s="20">
        <v>89759.868000000002</v>
      </c>
      <c r="M152" s="19">
        <v>85.02</v>
      </c>
      <c r="N152" s="19">
        <v>7631604.0899999999</v>
      </c>
      <c r="O152" s="27" t="s">
        <v>9</v>
      </c>
      <c r="P152" s="33">
        <f>IF(F152="Franchisee Rate Adjustment","",VLOOKUP(G152,[1]FINAL!A:D,4,FALSE))</f>
        <v>216.70400000000001</v>
      </c>
      <c r="Q152" s="33">
        <f>IF(F152="Franchisee Rate Adjustment",SUMIF('[1]Fran Bank Payment'!A:A,G152,'[1]Fran Bank Payment'!G:G),VLOOKUP(G152,[1]FINAL!A:E,5,FALSE))</f>
        <v>18424.173999999999</v>
      </c>
      <c r="R152" s="3">
        <f>IF(E152="LESS",-ROUND(Q152-K152,3),ROUND(Q152-K152,3))</f>
        <v>-0.17399999999999999</v>
      </c>
      <c r="S152" s="3">
        <f>IF(E152="LESS",-(P152-ABS(I152)),P152-ABS(I152))</f>
        <v>-2.0000000000095497E-3</v>
      </c>
      <c r="T152" s="3">
        <f>L152-I152</f>
        <v>89976.57</v>
      </c>
      <c r="U152" s="21"/>
      <c r="V152" s="21"/>
    </row>
    <row r="153" spans="1:22" ht="15" hidden="1" customHeight="1">
      <c r="A153" s="19" t="s">
        <v>124</v>
      </c>
      <c r="B153" s="19">
        <v>89759.868000000002</v>
      </c>
      <c r="C153" s="20">
        <v>85.02</v>
      </c>
      <c r="D153" s="19">
        <v>7631604.0899999999</v>
      </c>
      <c r="E153" s="19" t="s">
        <v>19</v>
      </c>
      <c r="F153" s="19" t="s">
        <v>20</v>
      </c>
      <c r="G153" s="19" t="s">
        <v>515</v>
      </c>
      <c r="H153" s="20">
        <v>-374</v>
      </c>
      <c r="I153" s="20">
        <v>-345.94900000000001</v>
      </c>
      <c r="J153" s="20">
        <v>85.02</v>
      </c>
      <c r="K153" s="20">
        <v>29412.58</v>
      </c>
      <c r="L153" s="20">
        <v>89413.918999999994</v>
      </c>
      <c r="M153" s="19">
        <v>85.02</v>
      </c>
      <c r="N153" s="19">
        <v>7602191.5099999998</v>
      </c>
      <c r="O153" s="27" t="s">
        <v>9</v>
      </c>
      <c r="P153" s="33">
        <f>IF(F153="Franchisee Rate Adjustment","",VLOOKUP(G153,[1]FINAL!A:D,4,FALSE))</f>
        <v>345.95299999999997</v>
      </c>
      <c r="Q153" s="33">
        <f>IF(F153="Franchisee Rate Adjustment",SUMIF('[1]Fran Bank Payment'!A:A,G153,'[1]Fran Bank Payment'!G:G),VLOOKUP(G153,[1]FINAL!A:E,5,FALSE))</f>
        <v>29412.923999999999</v>
      </c>
      <c r="R153" s="3">
        <f>IF(E153="LESS",-ROUND(Q153-K153,3),ROUND(Q153-K153,3))</f>
        <v>-0.34399999999999997</v>
      </c>
      <c r="S153" s="3">
        <f>IF(E153="LESS",-(P153-ABS(I153)),P153-ABS(I153))</f>
        <v>-3.999999999962256E-3</v>
      </c>
      <c r="T153" s="3">
        <f>L153-I153</f>
        <v>89759.867999999988</v>
      </c>
      <c r="U153" s="21"/>
      <c r="V153" s="21"/>
    </row>
    <row r="154" spans="1:22" ht="15" hidden="1" customHeight="1">
      <c r="A154" s="19" t="s">
        <v>124</v>
      </c>
      <c r="B154" s="19">
        <v>89413.918999999994</v>
      </c>
      <c r="C154" s="20">
        <v>85.02</v>
      </c>
      <c r="D154" s="19">
        <v>7602191.5099999998</v>
      </c>
      <c r="E154" s="19" t="s">
        <v>19</v>
      </c>
      <c r="F154" s="19" t="s">
        <v>20</v>
      </c>
      <c r="G154" s="19" t="s">
        <v>514</v>
      </c>
      <c r="H154" s="20">
        <v>-3952.66</v>
      </c>
      <c r="I154" s="20">
        <v>-3603.6120000000001</v>
      </c>
      <c r="J154" s="20">
        <v>85.02</v>
      </c>
      <c r="K154" s="20">
        <v>306379.09999999998</v>
      </c>
      <c r="L154" s="20">
        <v>85810.307000000001</v>
      </c>
      <c r="M154" s="19">
        <v>85.02</v>
      </c>
      <c r="N154" s="19">
        <v>7295812.4100000001</v>
      </c>
      <c r="O154" s="27" t="s">
        <v>9</v>
      </c>
      <c r="P154" s="33">
        <f>IF(F154="Franchisee Rate Adjustment","",VLOOKUP(G154,[1]FINAL!A:D,4,FALSE))</f>
        <v>3603.616</v>
      </c>
      <c r="Q154" s="33">
        <f>IF(F154="Franchisee Rate Adjustment",SUMIF('[1]Fran Bank Payment'!A:A,G154,'[1]Fran Bank Payment'!G:G),VLOOKUP(G154,[1]FINAL!A:E,5,FALSE))</f>
        <v>306379.43199999997</v>
      </c>
      <c r="R154" s="3">
        <f>IF(E154="LESS",-ROUND(Q154-K154,3),ROUND(Q154-K154,3))</f>
        <v>-0.33200000000000002</v>
      </c>
      <c r="S154" s="3">
        <f>IF(E154="LESS",-(P154-ABS(I154)),P154-ABS(I154))</f>
        <v>-3.9999999999054126E-3</v>
      </c>
      <c r="T154" s="3">
        <f>L154-I154</f>
        <v>89413.918999999994</v>
      </c>
      <c r="U154" s="21"/>
      <c r="V154" s="21"/>
    </row>
    <row r="155" spans="1:22" ht="15" hidden="1" customHeight="1">
      <c r="A155" s="19" t="s">
        <v>124</v>
      </c>
      <c r="B155" s="19">
        <v>85810.307000000001</v>
      </c>
      <c r="C155" s="20">
        <v>85.02</v>
      </c>
      <c r="D155" s="19">
        <v>7295812.4100000001</v>
      </c>
      <c r="E155" s="19" t="s">
        <v>19</v>
      </c>
      <c r="F155" s="19" t="s">
        <v>20</v>
      </c>
      <c r="G155" s="19" t="s">
        <v>513</v>
      </c>
      <c r="H155" s="20">
        <v>-388.38</v>
      </c>
      <c r="I155" s="20">
        <v>-359.25400000000002</v>
      </c>
      <c r="J155" s="20">
        <v>85.02</v>
      </c>
      <c r="K155" s="20">
        <v>30543.78</v>
      </c>
      <c r="L155" s="20">
        <v>85451.053</v>
      </c>
      <c r="M155" s="19">
        <v>85.02</v>
      </c>
      <c r="N155" s="19">
        <v>7265268.6299999999</v>
      </c>
      <c r="O155" s="27" t="s">
        <v>9</v>
      </c>
      <c r="P155" s="33">
        <f>IF(F155="Franchisee Rate Adjustment","",VLOOKUP(G155,[1]FINAL!A:D,4,FALSE))</f>
        <v>359.25799999999998</v>
      </c>
      <c r="Q155" s="33">
        <f>IF(F155="Franchisee Rate Adjustment",SUMIF('[1]Fran Bank Payment'!A:A,G155,'[1]Fran Bank Payment'!G:G),VLOOKUP(G155,[1]FINAL!A:E,5,FALSE))</f>
        <v>30544.115000000002</v>
      </c>
      <c r="R155" s="3">
        <f>IF(E155="LESS",-ROUND(Q155-K155,3),ROUND(Q155-K155,3))</f>
        <v>-0.33500000000000002</v>
      </c>
      <c r="S155" s="3">
        <f>IF(E155="LESS",-(P155-ABS(I155)),P155-ABS(I155))</f>
        <v>-3.999999999962256E-3</v>
      </c>
      <c r="T155" s="3">
        <f>L155-I155</f>
        <v>85810.307000000001</v>
      </c>
      <c r="U155" s="21"/>
      <c r="V155" s="21"/>
    </row>
    <row r="156" spans="1:22" ht="15" hidden="1" customHeight="1">
      <c r="A156" s="19" t="s">
        <v>124</v>
      </c>
      <c r="B156" s="19">
        <v>85451.053</v>
      </c>
      <c r="C156" s="20">
        <v>85.02</v>
      </c>
      <c r="D156" s="19">
        <v>7265268.6299999999</v>
      </c>
      <c r="E156" s="19" t="s">
        <v>19</v>
      </c>
      <c r="F156" s="19" t="s">
        <v>20</v>
      </c>
      <c r="G156" s="19" t="s">
        <v>512</v>
      </c>
      <c r="H156" s="20">
        <v>-4399.0600000000004</v>
      </c>
      <c r="I156" s="20">
        <v>-4109.3810000000003</v>
      </c>
      <c r="J156" s="20">
        <v>85.02</v>
      </c>
      <c r="K156" s="20">
        <v>349379.57</v>
      </c>
      <c r="L156" s="20">
        <v>81341.672000000006</v>
      </c>
      <c r="M156" s="19">
        <v>85.02</v>
      </c>
      <c r="N156" s="19">
        <v>6915889.0599999996</v>
      </c>
      <c r="O156" s="27" t="s">
        <v>9</v>
      </c>
      <c r="P156" s="33">
        <f>IF(F156="Franchisee Rate Adjustment","",VLOOKUP(G156,[1]FINAL!A:D,4,FALSE))</f>
        <v>4109.3829999999998</v>
      </c>
      <c r="Q156" s="33">
        <f>IF(F156="Franchisee Rate Adjustment",SUMIF('[1]Fran Bank Payment'!A:A,G156,'[1]Fran Bank Payment'!G:G),VLOOKUP(G156,[1]FINAL!A:E,5,FALSE))</f>
        <v>349379.74300000002</v>
      </c>
      <c r="R156" s="3">
        <f>IF(E156="LESS",-ROUND(Q156-K156,3),ROUND(Q156-K156,3))</f>
        <v>-0.17299999999999999</v>
      </c>
      <c r="S156" s="3">
        <f>IF(E156="LESS",-(P156-ABS(I156)),P156-ABS(I156))</f>
        <v>-1.9999999994979589E-3</v>
      </c>
      <c r="T156" s="3">
        <f>L156-I156</f>
        <v>85451.053</v>
      </c>
      <c r="U156" s="21"/>
      <c r="V156" s="21"/>
    </row>
    <row r="157" spans="1:22" ht="15" hidden="1" customHeight="1">
      <c r="A157" s="19" t="s">
        <v>124</v>
      </c>
      <c r="B157" s="19">
        <v>81341.672000000006</v>
      </c>
      <c r="C157" s="20">
        <v>85.02</v>
      </c>
      <c r="D157" s="19">
        <v>6915889.0599999996</v>
      </c>
      <c r="E157" s="19" t="s">
        <v>19</v>
      </c>
      <c r="F157" s="19" t="s">
        <v>20</v>
      </c>
      <c r="G157" s="19" t="s">
        <v>511</v>
      </c>
      <c r="H157" s="20">
        <v>-398.02</v>
      </c>
      <c r="I157" s="20">
        <v>-368.161</v>
      </c>
      <c r="J157" s="20">
        <v>85.02</v>
      </c>
      <c r="K157" s="20">
        <v>31301.05</v>
      </c>
      <c r="L157" s="20">
        <v>80973.510999999999</v>
      </c>
      <c r="M157" s="19">
        <v>85.02</v>
      </c>
      <c r="N157" s="19">
        <v>6884588.0099999998</v>
      </c>
      <c r="O157" s="27" t="s">
        <v>9</v>
      </c>
      <c r="P157" s="33">
        <f>IF(F157="Franchisee Rate Adjustment","",VLOOKUP(G157,[1]FINAL!A:D,4,FALSE))</f>
        <v>368.17700000000002</v>
      </c>
      <c r="Q157" s="33">
        <f>IF(F157="Franchisee Rate Adjustment",SUMIF('[1]Fran Bank Payment'!A:A,G157,'[1]Fran Bank Payment'!G:G),VLOOKUP(G157,[1]FINAL!A:E,5,FALSE))</f>
        <v>31302.409</v>
      </c>
      <c r="R157" s="3">
        <f>IF(E157="LESS",-ROUND(Q157-K157,3),ROUND(Q157-K157,3))</f>
        <v>-1.359</v>
      </c>
      <c r="S157" s="3">
        <f>IF(E157="LESS",-(P157-ABS(I157)),P157-ABS(I157))</f>
        <v>-1.6000000000019554E-2</v>
      </c>
      <c r="T157" s="3">
        <f>L157-I157</f>
        <v>81341.671999999991</v>
      </c>
      <c r="U157" s="21"/>
      <c r="V157" s="21"/>
    </row>
    <row r="158" spans="1:22" ht="15" hidden="1" customHeight="1">
      <c r="A158" s="19" t="s">
        <v>124</v>
      </c>
      <c r="B158" s="19">
        <v>80973.510999999999</v>
      </c>
      <c r="C158" s="20">
        <v>85.02</v>
      </c>
      <c r="D158" s="19">
        <v>6884588.0099999998</v>
      </c>
      <c r="E158" s="19" t="s">
        <v>19</v>
      </c>
      <c r="F158" s="19" t="s">
        <v>20</v>
      </c>
      <c r="G158" s="19" t="s">
        <v>510</v>
      </c>
      <c r="H158" s="20">
        <v>-831.4</v>
      </c>
      <c r="I158" s="20">
        <v>-769.04200000000003</v>
      </c>
      <c r="J158" s="20">
        <v>85.02</v>
      </c>
      <c r="K158" s="20">
        <v>65383.95</v>
      </c>
      <c r="L158" s="20">
        <v>80204.468999999997</v>
      </c>
      <c r="M158" s="19">
        <v>85.02</v>
      </c>
      <c r="N158" s="19">
        <v>6819204.0599999996</v>
      </c>
      <c r="O158" s="27" t="s">
        <v>9</v>
      </c>
      <c r="P158" s="33">
        <f>IF(F158="Franchisee Rate Adjustment","",VLOOKUP(G158,[1]FINAL!A:D,4,FALSE))</f>
        <v>769.04499999999996</v>
      </c>
      <c r="Q158" s="33">
        <f>IF(F158="Franchisee Rate Adjustment",SUMIF('[1]Fran Bank Payment'!A:A,G158,'[1]Fran Bank Payment'!G:G),VLOOKUP(G158,[1]FINAL!A:E,5,FALSE))</f>
        <v>65384.205999999998</v>
      </c>
      <c r="R158" s="3">
        <f>IF(E158="LESS",-ROUND(Q158-K158,3),ROUND(Q158-K158,3))</f>
        <v>-0.25600000000000001</v>
      </c>
      <c r="S158" s="3">
        <f>IF(E158="LESS",-(P158-ABS(I158)),P158-ABS(I158))</f>
        <v>-2.9999999999290594E-3</v>
      </c>
      <c r="T158" s="3">
        <f>L158-I158</f>
        <v>80973.510999999999</v>
      </c>
      <c r="U158" s="21"/>
      <c r="V158" s="21"/>
    </row>
    <row r="159" spans="1:22" ht="15" hidden="1" customHeight="1">
      <c r="A159" s="19" t="s">
        <v>124</v>
      </c>
      <c r="B159" s="19">
        <v>80204.468999999997</v>
      </c>
      <c r="C159" s="20">
        <v>85.02</v>
      </c>
      <c r="D159" s="19">
        <v>6819204.0599999996</v>
      </c>
      <c r="E159" s="19" t="s">
        <v>19</v>
      </c>
      <c r="F159" s="19" t="s">
        <v>20</v>
      </c>
      <c r="G159" s="19" t="s">
        <v>509</v>
      </c>
      <c r="H159" s="20">
        <v>-215.29</v>
      </c>
      <c r="I159" s="20">
        <v>-199.142</v>
      </c>
      <c r="J159" s="20">
        <v>85.02</v>
      </c>
      <c r="K159" s="20">
        <v>16931.05</v>
      </c>
      <c r="L159" s="20">
        <v>80005.327000000005</v>
      </c>
      <c r="M159" s="19">
        <v>85.02</v>
      </c>
      <c r="N159" s="19">
        <v>6802273.0099999998</v>
      </c>
      <c r="O159" s="27" t="s">
        <v>9</v>
      </c>
      <c r="P159" s="33">
        <f>IF(F159="Franchisee Rate Adjustment","",VLOOKUP(G159,[1]FINAL!A:D,4,FALSE))</f>
        <v>199.14699999999999</v>
      </c>
      <c r="Q159" s="33">
        <f>IF(F159="Franchisee Rate Adjustment",SUMIF('[1]Fran Bank Payment'!A:A,G159,'[1]Fran Bank Payment'!G:G),VLOOKUP(G159,[1]FINAL!A:E,5,FALSE))</f>
        <v>16931.477999999999</v>
      </c>
      <c r="R159" s="3">
        <f>IF(E159="LESS",-ROUND(Q159-K159,3),ROUND(Q159-K159,3))</f>
        <v>-0.42799999999999999</v>
      </c>
      <c r="S159" s="3">
        <f>IF(E159="LESS",-(P159-ABS(I159)),P159-ABS(I159))</f>
        <v>-4.9999999999954525E-3</v>
      </c>
      <c r="T159" s="3">
        <f>L159-I159</f>
        <v>80204.469000000012</v>
      </c>
      <c r="U159" s="21"/>
      <c r="V159" s="21"/>
    </row>
    <row r="160" spans="1:22" ht="15" hidden="1" customHeight="1">
      <c r="A160" s="19" t="s">
        <v>162</v>
      </c>
      <c r="B160" s="19">
        <v>80005.327000000005</v>
      </c>
      <c r="C160" s="20">
        <v>85.02</v>
      </c>
      <c r="D160" s="19">
        <v>6802273.0099999998</v>
      </c>
      <c r="E160" s="19" t="s">
        <v>19</v>
      </c>
      <c r="F160" s="19" t="s">
        <v>20</v>
      </c>
      <c r="G160" s="19" t="s">
        <v>508</v>
      </c>
      <c r="H160" s="20">
        <v>-109.54</v>
      </c>
      <c r="I160" s="20">
        <v>-87.632000000000005</v>
      </c>
      <c r="J160" s="20">
        <v>85.02</v>
      </c>
      <c r="K160" s="20">
        <v>7450.47</v>
      </c>
      <c r="L160" s="20">
        <v>79917.695000000007</v>
      </c>
      <c r="M160" s="19">
        <v>85.02</v>
      </c>
      <c r="N160" s="19">
        <v>6794822.54</v>
      </c>
      <c r="O160" s="27" t="s">
        <v>9</v>
      </c>
      <c r="P160" s="33">
        <f>IF(F160="Franchisee Rate Adjustment","",VLOOKUP(G160,[1]FINAL!A:D,4,FALSE))</f>
        <v>87.632000000000005</v>
      </c>
      <c r="Q160" s="33">
        <f>IF(F160="Franchisee Rate Adjustment",SUMIF('[1]Fran Bank Payment'!A:A,G160,'[1]Fran Bank Payment'!G:G),VLOOKUP(G160,[1]FINAL!A:E,5,FALSE))</f>
        <v>7450.473</v>
      </c>
      <c r="R160" s="3">
        <f>IF(E160="LESS",-ROUND(Q160-K160,3),ROUND(Q160-K160,3))</f>
        <v>-3.0000000000000001E-3</v>
      </c>
      <c r="S160" s="3">
        <f>IF(E160="LESS",-(P160-ABS(I160)),P160-ABS(I160))</f>
        <v>0</v>
      </c>
      <c r="T160" s="3">
        <f>L160-I160</f>
        <v>80005.327000000005</v>
      </c>
      <c r="U160" s="21"/>
      <c r="V160" s="21"/>
    </row>
    <row r="161" spans="1:22" ht="15" hidden="1" customHeight="1">
      <c r="A161" s="19" t="s">
        <v>162</v>
      </c>
      <c r="B161" s="19">
        <v>79917.695000000007</v>
      </c>
      <c r="C161" s="20">
        <v>85.02</v>
      </c>
      <c r="D161" s="19">
        <v>6794822.54</v>
      </c>
      <c r="E161" s="19" t="s">
        <v>19</v>
      </c>
      <c r="F161" s="19" t="s">
        <v>20</v>
      </c>
      <c r="G161" s="19" t="s">
        <v>507</v>
      </c>
      <c r="H161" s="20">
        <v>-6.9</v>
      </c>
      <c r="I161" s="20">
        <v>-5.8650000000000002</v>
      </c>
      <c r="J161" s="20">
        <v>85.02</v>
      </c>
      <c r="K161" s="20">
        <v>498.64</v>
      </c>
      <c r="L161" s="20">
        <v>79911.83</v>
      </c>
      <c r="M161" s="19">
        <v>85.02</v>
      </c>
      <c r="N161" s="19">
        <v>6794323.9000000004</v>
      </c>
      <c r="O161" s="27" t="s">
        <v>9</v>
      </c>
      <c r="P161" s="33">
        <f>IF(F161="Franchisee Rate Adjustment","",VLOOKUP(G161,[1]FINAL!A:D,4,FALSE))</f>
        <v>5.8650000000000002</v>
      </c>
      <c r="Q161" s="33">
        <f>IF(F161="Franchisee Rate Adjustment",SUMIF('[1]Fran Bank Payment'!A:A,G161,'[1]Fran Bank Payment'!G:G),VLOOKUP(G161,[1]FINAL!A:E,5,FALSE))</f>
        <v>498.642</v>
      </c>
      <c r="R161" s="3">
        <f>IF(E161="LESS",-ROUND(Q161-K161,3),ROUND(Q161-K161,3))</f>
        <v>-2E-3</v>
      </c>
      <c r="S161" s="3">
        <f>IF(E161="LESS",-(P161-ABS(I161)),P161-ABS(I161))</f>
        <v>0</v>
      </c>
      <c r="T161" s="3">
        <f>L161-I161</f>
        <v>79917.695000000007</v>
      </c>
      <c r="U161" s="21"/>
      <c r="V161" s="21"/>
    </row>
    <row r="162" spans="1:22" ht="15" hidden="1" customHeight="1">
      <c r="A162" s="19" t="s">
        <v>162</v>
      </c>
      <c r="B162" s="19">
        <v>79911.83</v>
      </c>
      <c r="C162" s="20">
        <v>85.02</v>
      </c>
      <c r="D162" s="19">
        <v>6794323.9000000004</v>
      </c>
      <c r="E162" s="19" t="s">
        <v>19</v>
      </c>
      <c r="F162" s="19" t="s">
        <v>20</v>
      </c>
      <c r="G162" s="19" t="s">
        <v>506</v>
      </c>
      <c r="H162" s="20">
        <v>-122.66</v>
      </c>
      <c r="I162" s="20">
        <v>-98.128</v>
      </c>
      <c r="J162" s="20">
        <v>85.02</v>
      </c>
      <c r="K162" s="20">
        <v>8342.84</v>
      </c>
      <c r="L162" s="20">
        <v>79813.702000000005</v>
      </c>
      <c r="M162" s="19">
        <v>85.02</v>
      </c>
      <c r="N162" s="19">
        <v>6785981.0599999996</v>
      </c>
      <c r="O162" s="27" t="s">
        <v>9</v>
      </c>
      <c r="P162" s="33">
        <f>IF(F162="Franchisee Rate Adjustment","",VLOOKUP(G162,[1]FINAL!A:D,4,FALSE))</f>
        <v>98.128</v>
      </c>
      <c r="Q162" s="33">
        <f>IF(F162="Franchisee Rate Adjustment",SUMIF('[1]Fran Bank Payment'!A:A,G162,'[1]Fran Bank Payment'!G:G),VLOOKUP(G162,[1]FINAL!A:E,5,FALSE))</f>
        <v>8342.8430000000008</v>
      </c>
      <c r="R162" s="3">
        <f>IF(E162="LESS",-ROUND(Q162-K162,3),ROUND(Q162-K162,3))</f>
        <v>-3.0000000000000001E-3</v>
      </c>
      <c r="S162" s="3">
        <f>IF(E162="LESS",-(P162-ABS(I162)),P162-ABS(I162))</f>
        <v>0</v>
      </c>
      <c r="T162" s="3">
        <f>L162-I162</f>
        <v>79911.83</v>
      </c>
      <c r="U162" s="21"/>
      <c r="V162" s="21"/>
    </row>
    <row r="163" spans="1:22" ht="15" hidden="1" customHeight="1">
      <c r="A163" s="19" t="s">
        <v>162</v>
      </c>
      <c r="B163" s="19">
        <v>79813.702000000005</v>
      </c>
      <c r="C163" s="20">
        <v>85.02</v>
      </c>
      <c r="D163" s="19">
        <v>6785981.0599999996</v>
      </c>
      <c r="E163" s="19" t="s">
        <v>19</v>
      </c>
      <c r="F163" s="19" t="s">
        <v>20</v>
      </c>
      <c r="G163" s="19" t="s">
        <v>505</v>
      </c>
      <c r="H163" s="20">
        <v>-53.64</v>
      </c>
      <c r="I163" s="20">
        <v>-49.616999999999997</v>
      </c>
      <c r="J163" s="20">
        <v>85.02</v>
      </c>
      <c r="K163" s="20">
        <v>4218.4399999999996</v>
      </c>
      <c r="L163" s="20">
        <v>79764.085000000006</v>
      </c>
      <c r="M163" s="19">
        <v>85.02</v>
      </c>
      <c r="N163" s="19">
        <v>6781762.6200000001</v>
      </c>
      <c r="O163" s="27" t="s">
        <v>9</v>
      </c>
      <c r="P163" s="33">
        <f>IF(F163="Franchisee Rate Adjustment","",VLOOKUP(G163,[1]FINAL!A:D,4,FALSE))</f>
        <v>49.616999999999997</v>
      </c>
      <c r="Q163" s="33">
        <f>IF(F163="Franchisee Rate Adjustment",SUMIF('[1]Fran Bank Payment'!A:A,G163,'[1]Fran Bank Payment'!G:G),VLOOKUP(G163,[1]FINAL!A:E,5,FALSE))</f>
        <v>4218.4369999999999</v>
      </c>
      <c r="R163" s="3">
        <f>IF(E163="LESS",-ROUND(Q163-K163,3),ROUND(Q163-K163,3))</f>
        <v>3.0000000000000001E-3</v>
      </c>
      <c r="S163" s="3">
        <f>IF(E163="LESS",-(P163-ABS(I163)),P163-ABS(I163))</f>
        <v>0</v>
      </c>
      <c r="T163" s="3">
        <f>L163-I163</f>
        <v>79813.702000000005</v>
      </c>
      <c r="U163" s="21"/>
      <c r="V163" s="21"/>
    </row>
    <row r="164" spans="1:22" ht="15" hidden="1" customHeight="1">
      <c r="A164" s="19" t="s">
        <v>162</v>
      </c>
      <c r="B164" s="19">
        <v>79764.085000000006</v>
      </c>
      <c r="C164" s="20">
        <v>85.02</v>
      </c>
      <c r="D164" s="19">
        <v>6781762.6200000001</v>
      </c>
      <c r="E164" s="19" t="s">
        <v>19</v>
      </c>
      <c r="F164" s="19" t="s">
        <v>20</v>
      </c>
      <c r="G164" s="19" t="s">
        <v>504</v>
      </c>
      <c r="H164" s="20">
        <v>-108.64</v>
      </c>
      <c r="I164" s="20">
        <v>-95.361000000000004</v>
      </c>
      <c r="J164" s="20">
        <v>85.02</v>
      </c>
      <c r="K164" s="20">
        <v>8107.6</v>
      </c>
      <c r="L164" s="20">
        <v>79668.724000000002</v>
      </c>
      <c r="M164" s="19">
        <v>85.02</v>
      </c>
      <c r="N164" s="19">
        <v>6773655.0199999996</v>
      </c>
      <c r="O164" s="27" t="s">
        <v>9</v>
      </c>
      <c r="P164" s="33">
        <f>IF(F164="Franchisee Rate Adjustment","",VLOOKUP(G164,[1]FINAL!A:D,4,FALSE))</f>
        <v>95.361000000000004</v>
      </c>
      <c r="Q164" s="33">
        <f>IF(F164="Franchisee Rate Adjustment",SUMIF('[1]Fran Bank Payment'!A:A,G164,'[1]Fran Bank Payment'!G:G),VLOOKUP(G164,[1]FINAL!A:E,5,FALSE))</f>
        <v>8107.5919999999996</v>
      </c>
      <c r="R164" s="3">
        <f>IF(E164="LESS",-ROUND(Q164-K164,3),ROUND(Q164-K164,3))</f>
        <v>8.0000000000000002E-3</v>
      </c>
      <c r="S164" s="3">
        <f>IF(E164="LESS",-(P164-ABS(I164)),P164-ABS(I164))</f>
        <v>0</v>
      </c>
      <c r="T164" s="3">
        <f>L164-I164</f>
        <v>79764.085000000006</v>
      </c>
      <c r="U164" s="21"/>
      <c r="V164" s="21"/>
    </row>
    <row r="165" spans="1:22" ht="15" hidden="1" customHeight="1">
      <c r="A165" s="19" t="s">
        <v>162</v>
      </c>
      <c r="B165" s="19">
        <v>79668.724000000002</v>
      </c>
      <c r="C165" s="20">
        <v>85.02</v>
      </c>
      <c r="D165" s="19">
        <v>6773655.0199999996</v>
      </c>
      <c r="E165" s="19" t="s">
        <v>19</v>
      </c>
      <c r="F165" s="19" t="s">
        <v>20</v>
      </c>
      <c r="G165" s="19" t="s">
        <v>503</v>
      </c>
      <c r="H165" s="20">
        <v>-26.5</v>
      </c>
      <c r="I165" s="20">
        <v>-24.512</v>
      </c>
      <c r="J165" s="20">
        <v>85.02</v>
      </c>
      <c r="K165" s="20">
        <v>2084.0100000000002</v>
      </c>
      <c r="L165" s="20">
        <v>79644.212</v>
      </c>
      <c r="M165" s="19">
        <v>85.02</v>
      </c>
      <c r="N165" s="19">
        <v>6771571.0099999998</v>
      </c>
      <c r="O165" s="27" t="s">
        <v>9</v>
      </c>
      <c r="P165" s="33">
        <f>IF(F165="Franchisee Rate Adjustment","",VLOOKUP(G165,[1]FINAL!A:D,4,FALSE))</f>
        <v>24.512</v>
      </c>
      <c r="Q165" s="33">
        <f>IF(F165="Franchisee Rate Adjustment",SUMIF('[1]Fran Bank Payment'!A:A,G165,'[1]Fran Bank Payment'!G:G),VLOOKUP(G165,[1]FINAL!A:E,5,FALSE))</f>
        <v>2084.0100000000002</v>
      </c>
      <c r="R165" s="3">
        <f>IF(E165="LESS",-ROUND(Q165-K165,3),ROUND(Q165-K165,3))</f>
        <v>0</v>
      </c>
      <c r="S165" s="3">
        <f>IF(E165="LESS",-(P165-ABS(I165)),P165-ABS(I165))</f>
        <v>0</v>
      </c>
      <c r="T165" s="3">
        <f>L165-I165</f>
        <v>79668.724000000002</v>
      </c>
      <c r="U165" s="21"/>
      <c r="V165" s="21"/>
    </row>
    <row r="166" spans="1:22" ht="15" hidden="1" customHeight="1">
      <c r="A166" s="19" t="s">
        <v>162</v>
      </c>
      <c r="B166" s="19">
        <v>79644.212</v>
      </c>
      <c r="C166" s="20">
        <v>85.02</v>
      </c>
      <c r="D166" s="19">
        <v>6771571.0099999998</v>
      </c>
      <c r="E166" s="19" t="s">
        <v>19</v>
      </c>
      <c r="F166" s="19" t="s">
        <v>20</v>
      </c>
      <c r="G166" s="19" t="s">
        <v>502</v>
      </c>
      <c r="H166" s="20">
        <v>-213.06</v>
      </c>
      <c r="I166" s="20">
        <v>-190.785</v>
      </c>
      <c r="J166" s="20">
        <v>85.02</v>
      </c>
      <c r="K166" s="20">
        <v>16220.54</v>
      </c>
      <c r="L166" s="20">
        <v>79453.426999999996</v>
      </c>
      <c r="M166" s="19">
        <v>85.02</v>
      </c>
      <c r="N166" s="19">
        <v>6755350.4699999997</v>
      </c>
      <c r="O166" s="27" t="s">
        <v>9</v>
      </c>
      <c r="P166" s="33">
        <f>IF(F166="Franchisee Rate Adjustment","",VLOOKUP(G166,[1]FINAL!A:D,4,FALSE))</f>
        <v>190.785</v>
      </c>
      <c r="Q166" s="33">
        <f>IF(F166="Franchisee Rate Adjustment",SUMIF('[1]Fran Bank Payment'!A:A,G166,'[1]Fran Bank Payment'!G:G),VLOOKUP(G166,[1]FINAL!A:E,5,FALSE))</f>
        <v>16220.540999999999</v>
      </c>
      <c r="R166" s="3">
        <f>IF(E166="LESS",-ROUND(Q166-K166,3),ROUND(Q166-K166,3))</f>
        <v>-1E-3</v>
      </c>
      <c r="S166" s="3">
        <f>IF(E166="LESS",-(P166-ABS(I166)),P166-ABS(I166))</f>
        <v>0</v>
      </c>
      <c r="T166" s="3">
        <f>L166-I166</f>
        <v>79644.212</v>
      </c>
      <c r="U166" s="21"/>
      <c r="V166" s="21"/>
    </row>
    <row r="167" spans="1:22" ht="15" hidden="1" customHeight="1">
      <c r="A167" s="19" t="s">
        <v>162</v>
      </c>
      <c r="B167" s="19">
        <v>79453.426999999996</v>
      </c>
      <c r="C167" s="20">
        <v>85.02</v>
      </c>
      <c r="D167" s="19">
        <v>6755350.4699999997</v>
      </c>
      <c r="E167" s="19" t="s">
        <v>19</v>
      </c>
      <c r="F167" s="19" t="s">
        <v>20</v>
      </c>
      <c r="G167" s="19" t="s">
        <v>501</v>
      </c>
      <c r="H167" s="20">
        <v>-87.89</v>
      </c>
      <c r="I167" s="20">
        <v>-70.311999999999998</v>
      </c>
      <c r="J167" s="20">
        <v>85.02</v>
      </c>
      <c r="K167" s="20">
        <v>5977.93</v>
      </c>
      <c r="L167" s="20">
        <v>79383.115000000005</v>
      </c>
      <c r="M167" s="19">
        <v>85.02</v>
      </c>
      <c r="N167" s="19">
        <v>6749372.54</v>
      </c>
      <c r="O167" s="27" t="s">
        <v>9</v>
      </c>
      <c r="P167" s="33">
        <f>IF(F167="Franchisee Rate Adjustment","",VLOOKUP(G167,[1]FINAL!A:D,4,FALSE))</f>
        <v>70.311999999999998</v>
      </c>
      <c r="Q167" s="33">
        <f>IF(F167="Franchisee Rate Adjustment",SUMIF('[1]Fran Bank Payment'!A:A,G167,'[1]Fran Bank Payment'!G:G),VLOOKUP(G167,[1]FINAL!A:E,5,FALSE))</f>
        <v>5977.9260000000004</v>
      </c>
      <c r="R167" s="3">
        <f>IF(E167="LESS",-ROUND(Q167-K167,3),ROUND(Q167-K167,3))</f>
        <v>4.0000000000000001E-3</v>
      </c>
      <c r="S167" s="3">
        <f>IF(E167="LESS",-(P167-ABS(I167)),P167-ABS(I167))</f>
        <v>0</v>
      </c>
      <c r="T167" s="3">
        <f>L167-I167</f>
        <v>79453.427000000011</v>
      </c>
      <c r="U167" s="21"/>
      <c r="V167" s="21"/>
    </row>
    <row r="168" spans="1:22" ht="15" hidden="1" customHeight="1">
      <c r="A168" s="19" t="s">
        <v>162</v>
      </c>
      <c r="B168" s="19">
        <v>79383.115000000005</v>
      </c>
      <c r="C168" s="20">
        <v>85.02</v>
      </c>
      <c r="D168" s="19">
        <v>6749372.54</v>
      </c>
      <c r="E168" s="19" t="s">
        <v>19</v>
      </c>
      <c r="F168" s="19" t="s">
        <v>20</v>
      </c>
      <c r="G168" s="19" t="s">
        <v>500</v>
      </c>
      <c r="H168" s="20">
        <v>-224.2</v>
      </c>
      <c r="I168" s="20">
        <v>-176.26900000000001</v>
      </c>
      <c r="J168" s="20">
        <v>85.02</v>
      </c>
      <c r="K168" s="20">
        <v>14986.39</v>
      </c>
      <c r="L168" s="20">
        <v>79206.846000000005</v>
      </c>
      <c r="M168" s="19">
        <v>85.02</v>
      </c>
      <c r="N168" s="19">
        <v>6734386.1500000004</v>
      </c>
      <c r="O168" s="27" t="s">
        <v>9</v>
      </c>
      <c r="P168" s="33">
        <f>IF(F168="Franchisee Rate Adjustment","",VLOOKUP(G168,[1]FINAL!A:D,4,FALSE))</f>
        <v>176.26900000000001</v>
      </c>
      <c r="Q168" s="33">
        <f>IF(F168="Franchisee Rate Adjustment",SUMIF('[1]Fran Bank Payment'!A:A,G168,'[1]Fran Bank Payment'!G:G),VLOOKUP(G168,[1]FINAL!A:E,5,FALSE))</f>
        <v>14986.39</v>
      </c>
      <c r="R168" s="3">
        <f>IF(E168="LESS",-ROUND(Q168-K168,3),ROUND(Q168-K168,3))</f>
        <v>0</v>
      </c>
      <c r="S168" s="3">
        <f>IF(E168="LESS",-(P168-ABS(I168)),P168-ABS(I168))</f>
        <v>0</v>
      </c>
      <c r="T168" s="3">
        <f>L168-I168</f>
        <v>79383.115000000005</v>
      </c>
      <c r="U168" s="21"/>
      <c r="V168" s="21"/>
    </row>
    <row r="169" spans="1:22" ht="15" hidden="1" customHeight="1">
      <c r="A169" s="19" t="s">
        <v>162</v>
      </c>
      <c r="B169" s="19">
        <v>79206.846000000005</v>
      </c>
      <c r="C169" s="20">
        <v>85.02</v>
      </c>
      <c r="D169" s="19">
        <v>6734386.1500000004</v>
      </c>
      <c r="E169" s="19" t="s">
        <v>19</v>
      </c>
      <c r="F169" s="19" t="s">
        <v>20</v>
      </c>
      <c r="G169" s="19" t="s">
        <v>499</v>
      </c>
      <c r="H169" s="20">
        <v>-13.15</v>
      </c>
      <c r="I169" s="20">
        <v>-11.374000000000001</v>
      </c>
      <c r="J169" s="20">
        <v>85.02</v>
      </c>
      <c r="K169" s="20">
        <v>967.01</v>
      </c>
      <c r="L169" s="20">
        <v>79195.471999999994</v>
      </c>
      <c r="M169" s="19">
        <v>85.02</v>
      </c>
      <c r="N169" s="19">
        <v>6733419.1399999997</v>
      </c>
      <c r="O169" s="27" t="s">
        <v>9</v>
      </c>
      <c r="P169" s="33">
        <f>IF(F169="Franchisee Rate Adjustment","",VLOOKUP(G169,[1]FINAL!A:D,4,FALSE))</f>
        <v>11.374000000000001</v>
      </c>
      <c r="Q169" s="33">
        <f>IF(F169="Franchisee Rate Adjustment",SUMIF('[1]Fran Bank Payment'!A:A,G169,'[1]Fran Bank Payment'!G:G),VLOOKUP(G169,[1]FINAL!A:E,5,FALSE))</f>
        <v>967.01700000000005</v>
      </c>
      <c r="R169" s="3">
        <f>IF(E169="LESS",-ROUND(Q169-K169,3),ROUND(Q169-K169,3))</f>
        <v>-7.0000000000000001E-3</v>
      </c>
      <c r="S169" s="3">
        <f>IF(E169="LESS",-(P169-ABS(I169)),P169-ABS(I169))</f>
        <v>0</v>
      </c>
      <c r="T169" s="3">
        <f>L169-I169</f>
        <v>79206.84599999999</v>
      </c>
      <c r="U169" s="21"/>
      <c r="V169" s="21"/>
    </row>
    <row r="170" spans="1:22" ht="15" hidden="1" customHeight="1">
      <c r="A170" s="19" t="s">
        <v>162</v>
      </c>
      <c r="B170" s="19">
        <v>79195.471999999994</v>
      </c>
      <c r="C170" s="20">
        <v>85.02</v>
      </c>
      <c r="D170" s="19">
        <v>6733419.1399999997</v>
      </c>
      <c r="E170" s="19" t="s">
        <v>19</v>
      </c>
      <c r="F170" s="19" t="s">
        <v>20</v>
      </c>
      <c r="G170" s="19" t="s">
        <v>498</v>
      </c>
      <c r="H170" s="20">
        <v>-1887.26</v>
      </c>
      <c r="I170" s="20">
        <v>-1660.663</v>
      </c>
      <c r="J170" s="20">
        <v>85.02</v>
      </c>
      <c r="K170" s="20">
        <v>141189.56</v>
      </c>
      <c r="L170" s="20">
        <v>77534.808999999994</v>
      </c>
      <c r="M170" s="19">
        <v>85.02</v>
      </c>
      <c r="N170" s="19">
        <v>6592229.5800000001</v>
      </c>
      <c r="O170" s="27" t="s">
        <v>9</v>
      </c>
      <c r="P170" s="33">
        <f>IF(F170="Franchisee Rate Adjustment","",VLOOKUP(G170,[1]FINAL!A:D,4,FALSE))</f>
        <v>1660.662</v>
      </c>
      <c r="Q170" s="33">
        <f>IF(F170="Franchisee Rate Adjustment",SUMIF('[1]Fran Bank Payment'!A:A,G170,'[1]Fran Bank Payment'!G:G),VLOOKUP(G170,[1]FINAL!A:E,5,FALSE))</f>
        <v>141189.48300000001</v>
      </c>
      <c r="R170" s="3">
        <f>IF(E170="LESS",-ROUND(Q170-K170,3),ROUND(Q170-K170,3))</f>
        <v>7.6999999999999999E-2</v>
      </c>
      <c r="S170" s="35">
        <f>IF(E170="LESS",-(P170-ABS(I170)),P170-ABS(I170))</f>
        <v>9.9999999997635314E-4</v>
      </c>
      <c r="T170" s="3">
        <f>L170-I170</f>
        <v>79195.471999999994</v>
      </c>
      <c r="U170" s="21"/>
      <c r="V170" s="21"/>
    </row>
    <row r="171" spans="1:22" ht="15" hidden="1" customHeight="1">
      <c r="A171" s="19" t="s">
        <v>162</v>
      </c>
      <c r="B171" s="19">
        <v>77534.808999999994</v>
      </c>
      <c r="C171" s="20">
        <v>85.02</v>
      </c>
      <c r="D171" s="19">
        <v>6592229.5800000001</v>
      </c>
      <c r="E171" s="19" t="s">
        <v>19</v>
      </c>
      <c r="F171" s="19" t="s">
        <v>20</v>
      </c>
      <c r="G171" s="19" t="s">
        <v>497</v>
      </c>
      <c r="H171" s="20">
        <v>-40.261000000000003</v>
      </c>
      <c r="I171" s="20">
        <v>-40.261000000000003</v>
      </c>
      <c r="J171" s="20">
        <v>85.02</v>
      </c>
      <c r="K171" s="20">
        <v>3422.99</v>
      </c>
      <c r="L171" s="20">
        <v>77494.547999999995</v>
      </c>
      <c r="M171" s="19">
        <v>85.02</v>
      </c>
      <c r="N171" s="19">
        <v>6588806.5899999999</v>
      </c>
      <c r="O171" s="27" t="s">
        <v>9</v>
      </c>
      <c r="P171" s="33">
        <f>IF(F171="Franchisee Rate Adjustment","",VLOOKUP(G171,[1]FINAL!A:D,4,FALSE))</f>
        <v>40.261000000000003</v>
      </c>
      <c r="Q171" s="33">
        <f>IF(F171="Franchisee Rate Adjustment",SUMIF('[1]Fran Bank Payment'!A:A,G171,'[1]Fran Bank Payment'!G:G),VLOOKUP(G171,[1]FINAL!A:E,5,FALSE))</f>
        <v>3422.99</v>
      </c>
      <c r="R171" s="3">
        <f>IF(E171="LESS",-ROUND(Q171-K171,3),ROUND(Q171-K171,3))</f>
        <v>0</v>
      </c>
      <c r="S171" s="3">
        <f>IF(E171="LESS",-(P171-ABS(I171)),P171-ABS(I171))</f>
        <v>0</v>
      </c>
      <c r="T171" s="3">
        <f>L171-I171</f>
        <v>77534.808999999994</v>
      </c>
      <c r="U171" s="21"/>
      <c r="V171" s="21"/>
    </row>
    <row r="172" spans="1:22" ht="15" hidden="1" customHeight="1">
      <c r="A172" s="19" t="s">
        <v>162</v>
      </c>
      <c r="B172" s="19">
        <v>77494.547999999995</v>
      </c>
      <c r="C172" s="20">
        <v>85.02</v>
      </c>
      <c r="D172" s="19">
        <v>6588806.5899999999</v>
      </c>
      <c r="E172" s="19" t="s">
        <v>19</v>
      </c>
      <c r="F172" s="19" t="s">
        <v>20</v>
      </c>
      <c r="G172" s="19" t="s">
        <v>496</v>
      </c>
      <c r="H172" s="20">
        <v>-83.87</v>
      </c>
      <c r="I172" s="20">
        <v>-77.531000000000006</v>
      </c>
      <c r="J172" s="20">
        <v>85.02</v>
      </c>
      <c r="K172" s="20">
        <v>6591.69</v>
      </c>
      <c r="L172" s="20">
        <v>77417.017000000007</v>
      </c>
      <c r="M172" s="19">
        <v>85.02</v>
      </c>
      <c r="N172" s="19">
        <v>6582214.9000000004</v>
      </c>
      <c r="O172" s="27" t="s">
        <v>9</v>
      </c>
      <c r="P172" s="33">
        <f>IF(F172="Franchisee Rate Adjustment","",VLOOKUP(G172,[1]FINAL!A:D,4,FALSE))</f>
        <v>77.536000000000001</v>
      </c>
      <c r="Q172" s="33">
        <f>IF(F172="Franchisee Rate Adjustment",SUMIF('[1]Fran Bank Payment'!A:A,G172,'[1]Fran Bank Payment'!G:G),VLOOKUP(G172,[1]FINAL!A:E,5,FALSE))</f>
        <v>6592.1109999999999</v>
      </c>
      <c r="R172" s="3">
        <f>IF(E172="LESS",-ROUND(Q172-K172,3),ROUND(Q172-K172,3))</f>
        <v>-0.42099999999999999</v>
      </c>
      <c r="S172" s="3">
        <f>IF(E172="LESS",-(P172-ABS(I172)),P172-ABS(I172))</f>
        <v>-4.9999999999954525E-3</v>
      </c>
      <c r="T172" s="3">
        <f>L172-I172</f>
        <v>77494.54800000001</v>
      </c>
      <c r="U172" s="21"/>
      <c r="V172" s="21"/>
    </row>
    <row r="173" spans="1:22" ht="15" hidden="1" customHeight="1">
      <c r="A173" s="19" t="s">
        <v>162</v>
      </c>
      <c r="B173" s="19">
        <v>77417.017000000007</v>
      </c>
      <c r="C173" s="20">
        <v>85.02</v>
      </c>
      <c r="D173" s="19">
        <v>6582214.9000000004</v>
      </c>
      <c r="E173" s="19" t="s">
        <v>40</v>
      </c>
      <c r="F173" s="19" t="s">
        <v>41</v>
      </c>
      <c r="G173" s="19" t="s">
        <v>495</v>
      </c>
      <c r="H173" s="20">
        <v>83.88</v>
      </c>
      <c r="I173" s="20">
        <v>75.972999999999999</v>
      </c>
      <c r="J173" s="20">
        <v>82.9</v>
      </c>
      <c r="K173" s="20">
        <v>6298.16</v>
      </c>
      <c r="L173" s="20">
        <v>77492.990000000005</v>
      </c>
      <c r="M173" s="19">
        <v>85.02</v>
      </c>
      <c r="N173" s="19">
        <v>6588513.0599999996</v>
      </c>
      <c r="O173" s="27" t="s">
        <v>9</v>
      </c>
      <c r="P173" s="33">
        <f>IF(F173="Franchisee Rate Adjustment","",VLOOKUP(G173,[1]FINAL!A:D,4,FALSE))</f>
        <v>75.972999999999999</v>
      </c>
      <c r="Q173" s="33">
        <f>IF(F173="Franchisee Rate Adjustment",SUMIF('[1]Fran Bank Payment'!A:A,G173,'[1]Fran Bank Payment'!G:G),VLOOKUP(G173,[1]FINAL!A:E,5,FALSE))</f>
        <v>6298.1620000000003</v>
      </c>
      <c r="R173" s="3">
        <f>IF(E173="LESS",-ROUND(Q173-K173,3),ROUND(Q173-K173,3))</f>
        <v>2E-3</v>
      </c>
      <c r="S173" s="3">
        <f>IF(E173="LESS",-(P173-ABS(I173)),P173-ABS(I173))</f>
        <v>0</v>
      </c>
      <c r="T173" s="3">
        <f>L173-I173</f>
        <v>77417.017000000007</v>
      </c>
      <c r="U173" s="21"/>
      <c r="V173" s="21"/>
    </row>
    <row r="174" spans="1:22" ht="15" hidden="1" customHeight="1">
      <c r="A174" s="19" t="s">
        <v>162</v>
      </c>
      <c r="B174" s="19">
        <v>77492.990000000005</v>
      </c>
      <c r="C174" s="20">
        <v>85.02</v>
      </c>
      <c r="D174" s="19">
        <v>6588513.0599999996</v>
      </c>
      <c r="E174" s="19" t="s">
        <v>19</v>
      </c>
      <c r="F174" s="19" t="s">
        <v>20</v>
      </c>
      <c r="G174" s="19" t="s">
        <v>494</v>
      </c>
      <c r="H174" s="20">
        <v>-2757</v>
      </c>
      <c r="I174" s="20">
        <v>-2674.29</v>
      </c>
      <c r="J174" s="20">
        <v>85.02</v>
      </c>
      <c r="K174" s="20">
        <v>227368.14</v>
      </c>
      <c r="L174" s="20">
        <v>74818.7</v>
      </c>
      <c r="M174" s="19">
        <v>85.02</v>
      </c>
      <c r="N174" s="19">
        <v>6361144.9199999999</v>
      </c>
      <c r="O174" s="27" t="s">
        <v>9</v>
      </c>
      <c r="P174" s="33">
        <f>IF(F174="Franchisee Rate Adjustment","",VLOOKUP(G174,[1]FINAL!A:D,4,FALSE))</f>
        <v>2674.29</v>
      </c>
      <c r="Q174" s="33">
        <f>IF(F174="Franchisee Rate Adjustment",SUMIF('[1]Fran Bank Payment'!A:A,G174,'[1]Fran Bank Payment'!G:G),VLOOKUP(G174,[1]FINAL!A:E,5,FALSE))</f>
        <v>227368.136</v>
      </c>
      <c r="R174" s="3">
        <f>IF(E174="LESS",-ROUND(Q174-K174,3),ROUND(Q174-K174,3))</f>
        <v>4.0000000000000001E-3</v>
      </c>
      <c r="S174" s="3">
        <f>IF(E174="LESS",-(P174-ABS(I174)),P174-ABS(I174))</f>
        <v>0</v>
      </c>
      <c r="T174" s="3">
        <f>L174-I174</f>
        <v>77492.989999999991</v>
      </c>
      <c r="U174" s="21"/>
      <c r="V174" s="21"/>
    </row>
    <row r="175" spans="1:22" ht="15" hidden="1" customHeight="1">
      <c r="A175" s="19" t="s">
        <v>162</v>
      </c>
      <c r="B175" s="19">
        <v>74818.7</v>
      </c>
      <c r="C175" s="20">
        <v>85.02</v>
      </c>
      <c r="D175" s="19">
        <v>6361144.9199999999</v>
      </c>
      <c r="E175" s="19" t="s">
        <v>19</v>
      </c>
      <c r="F175" s="19" t="s">
        <v>20</v>
      </c>
      <c r="G175" s="19" t="s">
        <v>493</v>
      </c>
      <c r="H175" s="20">
        <v>-43.83</v>
      </c>
      <c r="I175" s="20">
        <v>-40.542999999999999</v>
      </c>
      <c r="J175" s="20">
        <v>85.02</v>
      </c>
      <c r="K175" s="20">
        <v>3446.97</v>
      </c>
      <c r="L175" s="20">
        <v>74778.157000000007</v>
      </c>
      <c r="M175" s="19">
        <v>85.02</v>
      </c>
      <c r="N175" s="19">
        <v>6357697.9500000002</v>
      </c>
      <c r="O175" s="27" t="s">
        <v>9</v>
      </c>
      <c r="P175" s="33">
        <f>IF(F175="Franchisee Rate Adjustment","",VLOOKUP(G175,[1]FINAL!A:D,4,FALSE))</f>
        <v>40.543999999999997</v>
      </c>
      <c r="Q175" s="33">
        <f>IF(F175="Franchisee Rate Adjustment",SUMIF('[1]Fran Bank Payment'!A:A,G175,'[1]Fran Bank Payment'!G:G),VLOOKUP(G175,[1]FINAL!A:E,5,FALSE))</f>
        <v>3447.0509999999999</v>
      </c>
      <c r="R175" s="3">
        <f>IF(E175="LESS",-ROUND(Q175-K175,3),ROUND(Q175-K175,3))</f>
        <v>-8.1000000000000003E-2</v>
      </c>
      <c r="S175" s="3">
        <f>IF(E175="LESS",-(P175-ABS(I175)),P175-ABS(I175))</f>
        <v>-9.9999999999766942E-4</v>
      </c>
      <c r="T175" s="3">
        <f>L175-I175</f>
        <v>74818.700000000012</v>
      </c>
      <c r="U175" s="21"/>
      <c r="V175" s="21"/>
    </row>
    <row r="176" spans="1:22" ht="15" hidden="1" customHeight="1">
      <c r="A176" s="19" t="s">
        <v>162</v>
      </c>
      <c r="B176" s="19">
        <v>74778.157000000007</v>
      </c>
      <c r="C176" s="20">
        <v>85.02</v>
      </c>
      <c r="D176" s="19">
        <v>6357697.9500000002</v>
      </c>
      <c r="E176" s="19" t="s">
        <v>19</v>
      </c>
      <c r="F176" s="19" t="s">
        <v>20</v>
      </c>
      <c r="G176" s="19" t="s">
        <v>492</v>
      </c>
      <c r="H176" s="20">
        <v>-3725.75</v>
      </c>
      <c r="I176" s="20">
        <v>-3076.1790000000001</v>
      </c>
      <c r="J176" s="20">
        <v>85.02</v>
      </c>
      <c r="K176" s="20">
        <v>261536.74</v>
      </c>
      <c r="L176" s="20">
        <v>71701.978000000003</v>
      </c>
      <c r="M176" s="19">
        <v>85.02</v>
      </c>
      <c r="N176" s="19">
        <v>6096161.21</v>
      </c>
      <c r="O176" s="27" t="s">
        <v>9</v>
      </c>
      <c r="P176" s="33">
        <f>IF(F176="Franchisee Rate Adjustment","",VLOOKUP(G176,[1]FINAL!A:D,4,FALSE))</f>
        <v>3076.18</v>
      </c>
      <c r="Q176" s="33">
        <f>IF(F176="Franchisee Rate Adjustment",SUMIF('[1]Fran Bank Payment'!A:A,G176,'[1]Fran Bank Payment'!G:G),VLOOKUP(G176,[1]FINAL!A:E,5,FALSE))</f>
        <v>261536.82399999999</v>
      </c>
      <c r="R176" s="3">
        <f>IF(E176="LESS",-ROUND(Q176-K176,3),ROUND(Q176-K176,3))</f>
        <v>-8.4000000000000005E-2</v>
      </c>
      <c r="S176" s="3">
        <f>IF(E176="LESS",-(P176-ABS(I176)),P176-ABS(I176))</f>
        <v>-9.9999999974897946E-4</v>
      </c>
      <c r="T176" s="3">
        <f>L176-I176</f>
        <v>74778.157000000007</v>
      </c>
      <c r="U176" s="21"/>
      <c r="V176" s="21"/>
    </row>
    <row r="177" spans="1:22" ht="15" hidden="1" customHeight="1">
      <c r="A177" s="19" t="s">
        <v>162</v>
      </c>
      <c r="B177" s="19">
        <v>71701.978000000003</v>
      </c>
      <c r="C177" s="20">
        <v>85.02</v>
      </c>
      <c r="D177" s="19">
        <v>6096161.21</v>
      </c>
      <c r="E177" s="19" t="s">
        <v>19</v>
      </c>
      <c r="F177" s="19" t="s">
        <v>20</v>
      </c>
      <c r="G177" s="19" t="s">
        <v>491</v>
      </c>
      <c r="H177" s="20">
        <v>-47.65</v>
      </c>
      <c r="I177" s="20">
        <v>-44.076999999999998</v>
      </c>
      <c r="J177" s="20">
        <v>85.02</v>
      </c>
      <c r="K177" s="20">
        <v>3747.43</v>
      </c>
      <c r="L177" s="20">
        <v>71657.900999999998</v>
      </c>
      <c r="M177" s="19">
        <v>85.02</v>
      </c>
      <c r="N177" s="19">
        <v>6092413.7800000003</v>
      </c>
      <c r="O177" s="27" t="s">
        <v>9</v>
      </c>
      <c r="P177" s="33">
        <f>IF(F177="Franchisee Rate Adjustment","",VLOOKUP(G177,[1]FINAL!A:D,4,FALSE))</f>
        <v>44.076999999999998</v>
      </c>
      <c r="Q177" s="33">
        <f>IF(F177="Franchisee Rate Adjustment",SUMIF('[1]Fran Bank Payment'!A:A,G177,'[1]Fran Bank Payment'!G:G),VLOOKUP(G177,[1]FINAL!A:E,5,FALSE))</f>
        <v>3747.4270000000001</v>
      </c>
      <c r="R177" s="3">
        <f>IF(E177="LESS",-ROUND(Q177-K177,3),ROUND(Q177-K177,3))</f>
        <v>3.0000000000000001E-3</v>
      </c>
      <c r="S177" s="3">
        <f>IF(E177="LESS",-(P177-ABS(I177)),P177-ABS(I177))</f>
        <v>0</v>
      </c>
      <c r="T177" s="3">
        <f>L177-I177</f>
        <v>71701.978000000003</v>
      </c>
      <c r="U177" s="21"/>
      <c r="V177" s="21"/>
    </row>
    <row r="178" spans="1:22" ht="15" hidden="1" customHeight="1">
      <c r="A178" s="19" t="s">
        <v>162</v>
      </c>
      <c r="B178" s="19">
        <v>71657.900999999998</v>
      </c>
      <c r="C178" s="20">
        <v>85.02</v>
      </c>
      <c r="D178" s="19">
        <v>6092413.7800000003</v>
      </c>
      <c r="E178" s="19" t="s">
        <v>19</v>
      </c>
      <c r="F178" s="19" t="s">
        <v>20</v>
      </c>
      <c r="G178" s="19" t="s">
        <v>490</v>
      </c>
      <c r="H178" s="20">
        <v>-4782.3599999999997</v>
      </c>
      <c r="I178" s="20">
        <v>-4214.3530000000001</v>
      </c>
      <c r="J178" s="20">
        <v>85.02</v>
      </c>
      <c r="K178" s="20">
        <v>358304.3</v>
      </c>
      <c r="L178" s="20">
        <v>67443.547999999995</v>
      </c>
      <c r="M178" s="19">
        <v>85.02</v>
      </c>
      <c r="N178" s="19">
        <v>5734109.4800000004</v>
      </c>
      <c r="O178" s="27" t="s">
        <v>9</v>
      </c>
      <c r="P178" s="33">
        <f>IF(F178="Franchisee Rate Adjustment","",VLOOKUP(G178,[1]FINAL!A:D,4,FALSE))</f>
        <v>4214.357</v>
      </c>
      <c r="Q178" s="33">
        <f>IF(F178="Franchisee Rate Adjustment",SUMIF('[1]Fran Bank Payment'!A:A,G178,'[1]Fran Bank Payment'!G:G),VLOOKUP(G178,[1]FINAL!A:E,5,FALSE))</f>
        <v>358304.63199999998</v>
      </c>
      <c r="R178" s="3">
        <f>IF(E178="LESS",-ROUND(Q178-K178,3),ROUND(Q178-K178,3))</f>
        <v>-0.33200000000000002</v>
      </c>
      <c r="S178" s="3">
        <f>IF(E178="LESS",-(P178-ABS(I178)),P178-ABS(I178))</f>
        <v>-3.9999999999054126E-3</v>
      </c>
      <c r="T178" s="3">
        <f>L178-I178</f>
        <v>71657.900999999998</v>
      </c>
      <c r="U178" s="21"/>
      <c r="V178" s="21"/>
    </row>
    <row r="179" spans="1:22" ht="15" hidden="1" customHeight="1">
      <c r="A179" s="19" t="s">
        <v>162</v>
      </c>
      <c r="B179" s="19">
        <v>67443.547999999995</v>
      </c>
      <c r="C179" s="20">
        <v>85.02</v>
      </c>
      <c r="D179" s="19">
        <v>5734109.4800000004</v>
      </c>
      <c r="E179" s="19" t="s">
        <v>40</v>
      </c>
      <c r="F179" s="19" t="s">
        <v>41</v>
      </c>
      <c r="G179" s="19" t="s">
        <v>489</v>
      </c>
      <c r="H179" s="20">
        <v>200.94</v>
      </c>
      <c r="I179" s="20">
        <v>193.172</v>
      </c>
      <c r="J179" s="20">
        <v>82.9</v>
      </c>
      <c r="K179" s="20">
        <v>16013.95</v>
      </c>
      <c r="L179" s="20">
        <v>67636.72</v>
      </c>
      <c r="M179" s="19">
        <v>85.01</v>
      </c>
      <c r="N179" s="19">
        <v>5750123.4299999997</v>
      </c>
      <c r="O179" s="27" t="s">
        <v>9</v>
      </c>
      <c r="P179" s="33">
        <f>IF(F179="Franchisee Rate Adjustment","",VLOOKUP(G179,[1]FINAL!A:D,4,FALSE))</f>
        <v>193.17699999999999</v>
      </c>
      <c r="Q179" s="33">
        <f>IF(F179="Franchisee Rate Adjustment",SUMIF('[1]Fran Bank Payment'!A:A,G179,'[1]Fran Bank Payment'!G:G),VLOOKUP(G179,[1]FINAL!A:E,5,FALSE))</f>
        <v>16014.373</v>
      </c>
      <c r="R179" s="3">
        <f>IF(E179="LESS",-ROUND(Q179-K179,3),ROUND(Q179-K179,3))</f>
        <v>0.42299999999999999</v>
      </c>
      <c r="S179" s="3">
        <f>IF(E179="LESS",-(P179-ABS(I179)),P179-ABS(I179))</f>
        <v>4.9999999999954525E-3</v>
      </c>
      <c r="T179" s="3">
        <f>L179-I179</f>
        <v>67443.547999999995</v>
      </c>
      <c r="U179" s="21"/>
      <c r="V179" s="21"/>
    </row>
    <row r="180" spans="1:22" ht="15" hidden="1" customHeight="1">
      <c r="A180" s="19" t="s">
        <v>162</v>
      </c>
      <c r="B180" s="19">
        <v>67636.72</v>
      </c>
      <c r="C180" s="20">
        <v>85.01</v>
      </c>
      <c r="D180" s="19">
        <v>5750123.4299999997</v>
      </c>
      <c r="E180" s="19" t="s">
        <v>19</v>
      </c>
      <c r="F180" s="19" t="s">
        <v>20</v>
      </c>
      <c r="G180" s="19" t="s">
        <v>488</v>
      </c>
      <c r="H180" s="20">
        <v>-1468.17</v>
      </c>
      <c r="I180" s="20">
        <v>-1206.6949999999999</v>
      </c>
      <c r="J180" s="20">
        <v>85.01</v>
      </c>
      <c r="K180" s="20">
        <v>102581.14</v>
      </c>
      <c r="L180" s="20">
        <v>66430.024999999994</v>
      </c>
      <c r="M180" s="19">
        <v>85.01</v>
      </c>
      <c r="N180" s="19">
        <v>5647542.29</v>
      </c>
      <c r="O180" s="27" t="s">
        <v>9</v>
      </c>
      <c r="P180" s="33">
        <f>IF(F180="Franchisee Rate Adjustment","",VLOOKUP(G180,[1]FINAL!A:D,4,FALSE))</f>
        <v>1206.6969999999999</v>
      </c>
      <c r="Q180" s="33">
        <f>IF(F180="Franchisee Rate Adjustment",SUMIF('[1]Fran Bank Payment'!A:A,G180,'[1]Fran Bank Payment'!G:G),VLOOKUP(G180,[1]FINAL!A:E,5,FALSE))</f>
        <v>102581.31200000001</v>
      </c>
      <c r="R180" s="3">
        <f>IF(E180="LESS",-ROUND(Q180-K180,3),ROUND(Q180-K180,3))</f>
        <v>-0.17199999999999999</v>
      </c>
      <c r="S180" s="3">
        <f>IF(E180="LESS",-(P180-ABS(I180)),P180-ABS(I180))</f>
        <v>-1.9999999999527063E-3</v>
      </c>
      <c r="T180" s="3">
        <f>L180-I180</f>
        <v>67636.72</v>
      </c>
      <c r="U180" s="21"/>
      <c r="V180" s="21"/>
    </row>
    <row r="181" spans="1:22" ht="15" hidden="1" customHeight="1">
      <c r="A181" s="19" t="s">
        <v>162</v>
      </c>
      <c r="B181" s="19">
        <v>66430.024999999994</v>
      </c>
      <c r="C181" s="20">
        <v>85.01</v>
      </c>
      <c r="D181" s="19">
        <v>5647542.29</v>
      </c>
      <c r="E181" s="19" t="s">
        <v>19</v>
      </c>
      <c r="F181" s="19" t="s">
        <v>20</v>
      </c>
      <c r="G181" s="19" t="s">
        <v>487</v>
      </c>
      <c r="H181" s="20">
        <v>-62.09</v>
      </c>
      <c r="I181" s="20">
        <v>-57.432000000000002</v>
      </c>
      <c r="J181" s="20">
        <v>85.01</v>
      </c>
      <c r="K181" s="20">
        <v>4882.29</v>
      </c>
      <c r="L181" s="20">
        <v>66372.592999999993</v>
      </c>
      <c r="M181" s="19">
        <v>85.01</v>
      </c>
      <c r="N181" s="19">
        <v>5642660</v>
      </c>
      <c r="O181" s="27" t="s">
        <v>9</v>
      </c>
      <c r="P181" s="33">
        <f>IF(F181="Franchisee Rate Adjustment","",VLOOKUP(G181,[1]FINAL!A:D,4,FALSE))</f>
        <v>57.433999999999997</v>
      </c>
      <c r="Q181" s="33">
        <f>IF(F181="Franchisee Rate Adjustment",SUMIF('[1]Fran Bank Payment'!A:A,G181,'[1]Fran Bank Payment'!G:G),VLOOKUP(G181,[1]FINAL!A:E,5,FALSE))</f>
        <v>4882.4639999999999</v>
      </c>
      <c r="R181" s="3">
        <f>IF(E181="LESS",-ROUND(Q181-K181,3),ROUND(Q181-K181,3))</f>
        <v>-0.17399999999999999</v>
      </c>
      <c r="S181" s="3">
        <f>IF(E181="LESS",-(P181-ABS(I181)),P181-ABS(I181))</f>
        <v>-1.9999999999953388E-3</v>
      </c>
      <c r="T181" s="3">
        <f>L181-I181</f>
        <v>66430.024999999994</v>
      </c>
      <c r="U181" s="21"/>
      <c r="V181" s="21"/>
    </row>
    <row r="182" spans="1:22" ht="15" hidden="1" customHeight="1">
      <c r="A182" s="19" t="s">
        <v>162</v>
      </c>
      <c r="B182" s="19">
        <v>66372.592999999993</v>
      </c>
      <c r="C182" s="20">
        <v>85.01</v>
      </c>
      <c r="D182" s="19">
        <v>5642660</v>
      </c>
      <c r="E182" s="19" t="s">
        <v>19</v>
      </c>
      <c r="F182" s="19" t="s">
        <v>20</v>
      </c>
      <c r="G182" s="19" t="s">
        <v>486</v>
      </c>
      <c r="H182" s="20">
        <v>-21.69</v>
      </c>
      <c r="I182" s="20">
        <v>-20.062000000000001</v>
      </c>
      <c r="J182" s="20">
        <v>85.01</v>
      </c>
      <c r="K182" s="20">
        <v>1705.47</v>
      </c>
      <c r="L182" s="20">
        <v>66352.531000000003</v>
      </c>
      <c r="M182" s="19">
        <v>85.01</v>
      </c>
      <c r="N182" s="19">
        <v>5640954.5300000003</v>
      </c>
      <c r="O182" s="27" t="s">
        <v>9</v>
      </c>
      <c r="P182" s="33">
        <f>IF(F182="Franchisee Rate Adjustment","",VLOOKUP(G182,[1]FINAL!A:D,4,FALSE))</f>
        <v>20.064</v>
      </c>
      <c r="Q182" s="33">
        <f>IF(F182="Franchisee Rate Adjustment",SUMIF('[1]Fran Bank Payment'!A:A,G182,'[1]Fran Bank Payment'!G:G),VLOOKUP(G182,[1]FINAL!A:E,5,FALSE))</f>
        <v>1705.6410000000001</v>
      </c>
      <c r="R182" s="3">
        <f>IF(E182="LESS",-ROUND(Q182-K182,3),ROUND(Q182-K182,3))</f>
        <v>-0.17100000000000001</v>
      </c>
      <c r="S182" s="3">
        <f>IF(E182="LESS",-(P182-ABS(I182)),P182-ABS(I182))</f>
        <v>-1.9999999999988916E-3</v>
      </c>
      <c r="T182" s="3">
        <f>L182-I182</f>
        <v>66372.593000000008</v>
      </c>
      <c r="U182" s="21"/>
      <c r="V182" s="21"/>
    </row>
    <row r="183" spans="1:22" ht="15" hidden="1" customHeight="1">
      <c r="A183" s="19" t="s">
        <v>162</v>
      </c>
      <c r="B183" s="19">
        <v>66352.531000000003</v>
      </c>
      <c r="C183" s="20">
        <v>85.01</v>
      </c>
      <c r="D183" s="19">
        <v>5640954.5300000003</v>
      </c>
      <c r="E183" s="19" t="s">
        <v>19</v>
      </c>
      <c r="F183" s="19" t="s">
        <v>20</v>
      </c>
      <c r="G183" s="19" t="s">
        <v>485</v>
      </c>
      <c r="H183" s="20">
        <v>-2126.64</v>
      </c>
      <c r="I183" s="20">
        <v>-1791.604</v>
      </c>
      <c r="J183" s="20">
        <v>85.01</v>
      </c>
      <c r="K183" s="20">
        <v>152304.26</v>
      </c>
      <c r="L183" s="20">
        <v>64560.927000000003</v>
      </c>
      <c r="M183" s="19">
        <v>85.02</v>
      </c>
      <c r="N183" s="19">
        <v>5488650.2699999996</v>
      </c>
      <c r="O183" s="27" t="s">
        <v>9</v>
      </c>
      <c r="P183" s="33">
        <f>IF(F183="Franchisee Rate Adjustment","",VLOOKUP(G183,[1]FINAL!A:D,4,FALSE))</f>
        <v>1791.606</v>
      </c>
      <c r="Q183" s="33">
        <f>IF(F183="Franchisee Rate Adjustment",SUMIF('[1]Fran Bank Payment'!A:A,G183,'[1]Fran Bank Payment'!G:G),VLOOKUP(G183,[1]FINAL!A:E,5,FALSE))</f>
        <v>152304.42600000001</v>
      </c>
      <c r="R183" s="3">
        <f>IF(E183="LESS",-ROUND(Q183-K183,3),ROUND(Q183-K183,3))</f>
        <v>-0.16600000000000001</v>
      </c>
      <c r="S183" s="3">
        <f>IF(E183="LESS",-(P183-ABS(I183)),P183-ABS(I183))</f>
        <v>-1.9999999999527063E-3</v>
      </c>
      <c r="T183" s="3">
        <f>L183-I183</f>
        <v>66352.531000000003</v>
      </c>
      <c r="U183" s="21"/>
      <c r="V183" s="21"/>
    </row>
    <row r="184" spans="1:22" ht="15" hidden="1" customHeight="1">
      <c r="A184" s="19" t="s">
        <v>162</v>
      </c>
      <c r="B184" s="19">
        <v>64560.927000000003</v>
      </c>
      <c r="C184" s="20">
        <v>85.02</v>
      </c>
      <c r="D184" s="19">
        <v>5488650.2699999996</v>
      </c>
      <c r="E184" s="19" t="s">
        <v>19</v>
      </c>
      <c r="F184" s="19" t="s">
        <v>20</v>
      </c>
      <c r="G184" s="19" t="s">
        <v>484</v>
      </c>
      <c r="H184" s="20">
        <v>-404.34</v>
      </c>
      <c r="I184" s="20">
        <v>-392.21</v>
      </c>
      <c r="J184" s="20">
        <v>85.02</v>
      </c>
      <c r="K184" s="20">
        <v>33345.69</v>
      </c>
      <c r="L184" s="20">
        <v>64168.716999999997</v>
      </c>
      <c r="M184" s="19">
        <v>85.02</v>
      </c>
      <c r="N184" s="19">
        <v>5455304.5800000001</v>
      </c>
      <c r="O184" s="27" t="s">
        <v>9</v>
      </c>
      <c r="P184" s="33">
        <f>IF(F184="Franchisee Rate Adjustment","",VLOOKUP(G184,[1]FINAL!A:D,4,FALSE))</f>
        <v>392.21</v>
      </c>
      <c r="Q184" s="33">
        <f>IF(F184="Franchisee Rate Adjustment",SUMIF('[1]Fran Bank Payment'!A:A,G184,'[1]Fran Bank Payment'!G:G),VLOOKUP(G184,[1]FINAL!A:E,5,FALSE))</f>
        <v>33345.694000000003</v>
      </c>
      <c r="R184" s="3">
        <f>IF(E184="LESS",-ROUND(Q184-K184,3),ROUND(Q184-K184,3))</f>
        <v>-4.0000000000000001E-3</v>
      </c>
      <c r="S184" s="3">
        <f>IF(E184="LESS",-(P184-ABS(I184)),P184-ABS(I184))</f>
        <v>0</v>
      </c>
      <c r="T184" s="3">
        <f>L184-I184</f>
        <v>64560.926999999996</v>
      </c>
      <c r="U184" s="21"/>
      <c r="V184" s="21"/>
    </row>
    <row r="185" spans="1:22" ht="15" hidden="1" customHeight="1">
      <c r="A185" s="19" t="s">
        <v>162</v>
      </c>
      <c r="B185" s="19">
        <v>64168.716999999997</v>
      </c>
      <c r="C185" s="20">
        <v>85.02</v>
      </c>
      <c r="D185" s="19">
        <v>5455304.5800000001</v>
      </c>
      <c r="E185" s="19" t="s">
        <v>19</v>
      </c>
      <c r="F185" s="19" t="s">
        <v>20</v>
      </c>
      <c r="G185" s="19" t="s">
        <v>483</v>
      </c>
      <c r="H185" s="20">
        <v>-671.13</v>
      </c>
      <c r="I185" s="20">
        <v>-490.94900000000001</v>
      </c>
      <c r="J185" s="20">
        <v>85.02</v>
      </c>
      <c r="K185" s="20">
        <v>41740.49</v>
      </c>
      <c r="L185" s="20">
        <v>63677.767999999996</v>
      </c>
      <c r="M185" s="19">
        <v>85.01</v>
      </c>
      <c r="N185" s="19">
        <v>5413564.0899999999</v>
      </c>
      <c r="O185" s="27" t="s">
        <v>9</v>
      </c>
      <c r="P185" s="33">
        <f>IF(F185="Franchisee Rate Adjustment","",VLOOKUP(G185,[1]FINAL!A:D,4,FALSE))</f>
        <v>490.94900000000001</v>
      </c>
      <c r="Q185" s="33">
        <f>IF(F185="Franchisee Rate Adjustment",SUMIF('[1]Fran Bank Payment'!A:A,G185,'[1]Fran Bank Payment'!G:G),VLOOKUP(G185,[1]FINAL!A:E,5,FALSE))</f>
        <v>41740.483999999997</v>
      </c>
      <c r="R185" s="3">
        <f>IF(E185="LESS",-ROUND(Q185-K185,3),ROUND(Q185-K185,3))</f>
        <v>6.0000000000000001E-3</v>
      </c>
      <c r="S185" s="3">
        <f>IF(E185="LESS",-(P185-ABS(I185)),P185-ABS(I185))</f>
        <v>0</v>
      </c>
      <c r="T185" s="3">
        <f>L185-I185</f>
        <v>64168.716999999997</v>
      </c>
      <c r="U185" s="21"/>
      <c r="V185" s="21"/>
    </row>
    <row r="186" spans="1:22" ht="15" hidden="1" customHeight="1">
      <c r="A186" s="19" t="s">
        <v>162</v>
      </c>
      <c r="B186" s="19">
        <v>63677.767999999996</v>
      </c>
      <c r="C186" s="20">
        <v>85.01</v>
      </c>
      <c r="D186" s="19">
        <v>5413564.0899999999</v>
      </c>
      <c r="E186" s="19" t="s">
        <v>19</v>
      </c>
      <c r="F186" s="19" t="s">
        <v>20</v>
      </c>
      <c r="G186" s="19" t="s">
        <v>482</v>
      </c>
      <c r="H186" s="20">
        <v>-44.81</v>
      </c>
      <c r="I186" s="20">
        <v>-41.451000000000001</v>
      </c>
      <c r="J186" s="20">
        <v>85.01</v>
      </c>
      <c r="K186" s="20">
        <v>3523.75</v>
      </c>
      <c r="L186" s="20">
        <v>63636.317000000003</v>
      </c>
      <c r="M186" s="19">
        <v>85.01</v>
      </c>
      <c r="N186" s="19">
        <v>5410040.3399999999</v>
      </c>
      <c r="O186" s="27" t="s">
        <v>9</v>
      </c>
      <c r="P186" s="33">
        <f>IF(F186="Franchisee Rate Adjustment","",VLOOKUP(G186,[1]FINAL!A:D,4,FALSE))</f>
        <v>41.451999999999998</v>
      </c>
      <c r="Q186" s="33">
        <f>IF(F186="Franchisee Rate Adjustment",SUMIF('[1]Fran Bank Payment'!A:A,G186,'[1]Fran Bank Payment'!G:G),VLOOKUP(G186,[1]FINAL!A:E,5,FALSE))</f>
        <v>3523.835</v>
      </c>
      <c r="R186" s="3">
        <f>IF(E186="LESS",-ROUND(Q186-K186,3),ROUND(Q186-K186,3))</f>
        <v>-8.5000000000000006E-2</v>
      </c>
      <c r="S186" s="3">
        <f>IF(E186="LESS",-(P186-ABS(I186)),P186-ABS(I186))</f>
        <v>-9.9999999999766942E-4</v>
      </c>
      <c r="T186" s="3">
        <f>L186-I186</f>
        <v>63677.768000000004</v>
      </c>
      <c r="U186" s="21"/>
      <c r="V186" s="21"/>
    </row>
    <row r="187" spans="1:22" ht="15" hidden="1" customHeight="1">
      <c r="A187" s="19" t="s">
        <v>162</v>
      </c>
      <c r="B187" s="19">
        <v>63636.317000000003</v>
      </c>
      <c r="C187" s="20">
        <v>85.01</v>
      </c>
      <c r="D187" s="19">
        <v>5410040.3399999999</v>
      </c>
      <c r="E187" s="19" t="s">
        <v>19</v>
      </c>
      <c r="F187" s="19" t="s">
        <v>20</v>
      </c>
      <c r="G187" s="19" t="s">
        <v>481</v>
      </c>
      <c r="H187" s="20">
        <v>-2379.21</v>
      </c>
      <c r="I187" s="20">
        <v>-2162.4899999999998</v>
      </c>
      <c r="J187" s="20">
        <v>85.01</v>
      </c>
      <c r="K187" s="20">
        <v>183833.28</v>
      </c>
      <c r="L187" s="20">
        <v>61473.826999999997</v>
      </c>
      <c r="M187" s="19">
        <v>85.02</v>
      </c>
      <c r="N187" s="19">
        <v>5226207.0599999996</v>
      </c>
      <c r="O187" s="27" t="s">
        <v>9</v>
      </c>
      <c r="P187" s="33">
        <f>IF(F187="Franchisee Rate Adjustment","",VLOOKUP(G187,[1]FINAL!A:D,4,FALSE))</f>
        <v>2162.4899999999998</v>
      </c>
      <c r="Q187" s="33">
        <f>IF(F187="Franchisee Rate Adjustment",SUMIF('[1]Fran Bank Payment'!A:A,G187,'[1]Fran Bank Payment'!G:G),VLOOKUP(G187,[1]FINAL!A:E,5,FALSE))</f>
        <v>183833.27499999999</v>
      </c>
      <c r="R187" s="3">
        <f>IF(E187="LESS",-ROUND(Q187-K187,3),ROUND(Q187-K187,3))</f>
        <v>5.0000000000000001E-3</v>
      </c>
      <c r="S187" s="3">
        <f>IF(E187="LESS",-(P187-ABS(I187)),P187-ABS(I187))</f>
        <v>0</v>
      </c>
      <c r="T187" s="3">
        <f>L187-I187</f>
        <v>63636.316999999995</v>
      </c>
      <c r="U187" s="21"/>
      <c r="V187" s="21"/>
    </row>
    <row r="188" spans="1:22" ht="15" hidden="1" customHeight="1">
      <c r="A188" s="19" t="s">
        <v>162</v>
      </c>
      <c r="B188" s="19">
        <v>61473.826999999997</v>
      </c>
      <c r="C188" s="20">
        <v>85.02</v>
      </c>
      <c r="D188" s="19">
        <v>5226207.0599999996</v>
      </c>
      <c r="E188" s="19" t="s">
        <v>19</v>
      </c>
      <c r="F188" s="19" t="s">
        <v>20</v>
      </c>
      <c r="G188" s="19" t="s">
        <v>480</v>
      </c>
      <c r="H188" s="20">
        <v>-859.39</v>
      </c>
      <c r="I188" s="20">
        <v>-628.40300000000002</v>
      </c>
      <c r="J188" s="20">
        <v>85.02</v>
      </c>
      <c r="K188" s="20">
        <v>53426.83</v>
      </c>
      <c r="L188" s="20">
        <v>60845.423999999999</v>
      </c>
      <c r="M188" s="19">
        <v>85.02</v>
      </c>
      <c r="N188" s="19">
        <v>5172780.2300000004</v>
      </c>
      <c r="O188" s="27" t="s">
        <v>9</v>
      </c>
      <c r="P188" s="33">
        <f>IF(F188="Franchisee Rate Adjustment","",VLOOKUP(G188,[1]FINAL!A:D,4,FALSE))</f>
        <v>628.40700000000004</v>
      </c>
      <c r="Q188" s="33">
        <f>IF(F188="Franchisee Rate Adjustment",SUMIF('[1]Fran Bank Payment'!A:A,G188,'[1]Fran Bank Payment'!G:G),VLOOKUP(G188,[1]FINAL!A:E,5,FALSE))</f>
        <v>53427.163</v>
      </c>
      <c r="R188" s="3">
        <f>IF(E188="LESS",-ROUND(Q188-K188,3),ROUND(Q188-K188,3))</f>
        <v>-0.33300000000000002</v>
      </c>
      <c r="S188" s="3">
        <f>IF(E188="LESS",-(P188-ABS(I188)),P188-ABS(I188))</f>
        <v>-4.0000000000190994E-3</v>
      </c>
      <c r="T188" s="3">
        <f>L188-I188</f>
        <v>61473.826999999997</v>
      </c>
      <c r="U188" s="21"/>
      <c r="V188" s="21"/>
    </row>
    <row r="189" spans="1:22" ht="15" hidden="1" customHeight="1">
      <c r="A189" s="19" t="s">
        <v>162</v>
      </c>
      <c r="B189" s="19">
        <v>60845.423999999999</v>
      </c>
      <c r="C189" s="20">
        <v>85.02</v>
      </c>
      <c r="D189" s="19">
        <v>5172780.2300000004</v>
      </c>
      <c r="E189" s="19" t="s">
        <v>19</v>
      </c>
      <c r="F189" s="19" t="s">
        <v>20</v>
      </c>
      <c r="G189" s="19" t="s">
        <v>479</v>
      </c>
      <c r="H189" s="20">
        <v>-284.57</v>
      </c>
      <c r="I189" s="20">
        <v>-222.28</v>
      </c>
      <c r="J189" s="20">
        <v>85.02</v>
      </c>
      <c r="K189" s="20">
        <v>18898.25</v>
      </c>
      <c r="L189" s="20">
        <v>60623.144</v>
      </c>
      <c r="M189" s="19">
        <v>85.02</v>
      </c>
      <c r="N189" s="19">
        <v>5153881.9800000004</v>
      </c>
      <c r="O189" s="27" t="s">
        <v>9</v>
      </c>
      <c r="P189" s="33">
        <f>IF(F189="Franchisee Rate Adjustment","",VLOOKUP(G189,[1]FINAL!A:D,4,FALSE))</f>
        <v>222.28100000000001</v>
      </c>
      <c r="Q189" s="33">
        <f>IF(F189="Franchisee Rate Adjustment",SUMIF('[1]Fran Bank Payment'!A:A,G189,'[1]Fran Bank Payment'!G:G),VLOOKUP(G189,[1]FINAL!A:E,5,FALSE))</f>
        <v>18898.330999999998</v>
      </c>
      <c r="R189" s="3">
        <f>IF(E189="LESS",-ROUND(Q189-K189,3),ROUND(Q189-K189,3))</f>
        <v>-8.1000000000000003E-2</v>
      </c>
      <c r="S189" s="3">
        <f>IF(E189="LESS",-(P189-ABS(I189)),P189-ABS(I189))</f>
        <v>-1.0000000000047748E-3</v>
      </c>
      <c r="T189" s="3">
        <f>L189-I189</f>
        <v>60845.423999999999</v>
      </c>
      <c r="U189" s="21"/>
      <c r="V189" s="21"/>
    </row>
    <row r="190" spans="1:22" ht="15" hidden="1" customHeight="1">
      <c r="A190" s="19" t="s">
        <v>162</v>
      </c>
      <c r="B190" s="19">
        <v>60623.144</v>
      </c>
      <c r="C190" s="20">
        <v>85.02</v>
      </c>
      <c r="D190" s="19">
        <v>5153881.9800000004</v>
      </c>
      <c r="E190" s="19" t="s">
        <v>19</v>
      </c>
      <c r="F190" s="19" t="s">
        <v>20</v>
      </c>
      <c r="G190" s="19" t="s">
        <v>478</v>
      </c>
      <c r="H190" s="20">
        <v>-7.27</v>
      </c>
      <c r="I190" s="20">
        <v>-6.726</v>
      </c>
      <c r="J190" s="20">
        <v>85.02</v>
      </c>
      <c r="K190" s="20">
        <v>571.84</v>
      </c>
      <c r="L190" s="20">
        <v>60616.417999999998</v>
      </c>
      <c r="M190" s="19">
        <v>85.02</v>
      </c>
      <c r="N190" s="19">
        <v>5153310.1399999997</v>
      </c>
      <c r="O190" s="27" t="s">
        <v>9</v>
      </c>
      <c r="P190" s="33">
        <f>IF(F190="Franchisee Rate Adjustment","",VLOOKUP(G190,[1]FINAL!A:D,4,FALSE))</f>
        <v>6.726</v>
      </c>
      <c r="Q190" s="33">
        <f>IF(F190="Franchisee Rate Adjustment",SUMIF('[1]Fran Bank Payment'!A:A,G190,'[1]Fran Bank Payment'!G:G),VLOOKUP(G190,[1]FINAL!A:E,5,FALSE))</f>
        <v>571.84500000000003</v>
      </c>
      <c r="R190" s="3">
        <f>IF(E190="LESS",-ROUND(Q190-K190,3),ROUND(Q190-K190,3))</f>
        <v>-5.0000000000000001E-3</v>
      </c>
      <c r="S190" s="3">
        <f>IF(E190="LESS",-(P190-ABS(I190)),P190-ABS(I190))</f>
        <v>0</v>
      </c>
      <c r="T190" s="3">
        <f>L190-I190</f>
        <v>60623.144</v>
      </c>
      <c r="U190" s="21"/>
      <c r="V190" s="21"/>
    </row>
    <row r="191" spans="1:22" ht="15" hidden="1" customHeight="1">
      <c r="A191" s="19" t="s">
        <v>162</v>
      </c>
      <c r="B191" s="19">
        <v>60616.417999999998</v>
      </c>
      <c r="C191" s="20">
        <v>85.02</v>
      </c>
      <c r="D191" s="19">
        <v>5153310.1399999997</v>
      </c>
      <c r="E191" s="19" t="s">
        <v>19</v>
      </c>
      <c r="F191" s="19" t="s">
        <v>20</v>
      </c>
      <c r="G191" s="19" t="s">
        <v>477</v>
      </c>
      <c r="H191" s="20">
        <v>-1982.55</v>
      </c>
      <c r="I191" s="20">
        <v>-1714.421</v>
      </c>
      <c r="J191" s="20">
        <v>85.02</v>
      </c>
      <c r="K191" s="20">
        <v>145760.07999999999</v>
      </c>
      <c r="L191" s="20">
        <v>58901.997000000003</v>
      </c>
      <c r="M191" s="19">
        <v>85.01</v>
      </c>
      <c r="N191" s="19">
        <v>5007550.0599999996</v>
      </c>
      <c r="O191" s="27" t="s">
        <v>9</v>
      </c>
      <c r="P191" s="33">
        <f>IF(F191="Franchisee Rate Adjustment","",VLOOKUP(G191,[1]FINAL!A:D,4,FALSE))</f>
        <v>1714.422</v>
      </c>
      <c r="Q191" s="33">
        <f>IF(F191="Franchisee Rate Adjustment",SUMIF('[1]Fran Bank Payment'!A:A,G191,'[1]Fran Bank Payment'!G:G),VLOOKUP(G191,[1]FINAL!A:E,5,FALSE))</f>
        <v>145760.158</v>
      </c>
      <c r="R191" s="3">
        <f>IF(E191="LESS",-ROUND(Q191-K191,3),ROUND(Q191-K191,3))</f>
        <v>-7.8E-2</v>
      </c>
      <c r="S191" s="3">
        <f>IF(E191="LESS",-(P191-ABS(I191)),P191-ABS(I191))</f>
        <v>-9.9999999997635314E-4</v>
      </c>
      <c r="T191" s="3">
        <f>L191-I191</f>
        <v>60616.418000000005</v>
      </c>
      <c r="U191" s="21"/>
      <c r="V191" s="21"/>
    </row>
    <row r="192" spans="1:22" ht="15" hidden="1" customHeight="1">
      <c r="A192" s="19" t="s">
        <v>162</v>
      </c>
      <c r="B192" s="19">
        <v>58901.997000000003</v>
      </c>
      <c r="C192" s="20">
        <v>85.01</v>
      </c>
      <c r="D192" s="19">
        <v>5007550.0599999996</v>
      </c>
      <c r="E192" s="19" t="s">
        <v>19</v>
      </c>
      <c r="F192" s="19" t="s">
        <v>20</v>
      </c>
      <c r="G192" s="19" t="s">
        <v>476</v>
      </c>
      <c r="H192" s="20">
        <v>-698.64</v>
      </c>
      <c r="I192" s="20">
        <v>-556.84400000000005</v>
      </c>
      <c r="J192" s="20">
        <v>85.01</v>
      </c>
      <c r="K192" s="20">
        <v>47337.31</v>
      </c>
      <c r="L192" s="20">
        <v>58345.152999999998</v>
      </c>
      <c r="M192" s="19">
        <v>85.01</v>
      </c>
      <c r="N192" s="19">
        <v>4960212.75</v>
      </c>
      <c r="O192" s="27" t="s">
        <v>9</v>
      </c>
      <c r="P192" s="33">
        <f>IF(F192="Franchisee Rate Adjustment","",VLOOKUP(G192,[1]FINAL!A:D,4,FALSE))</f>
        <v>556.84199999999998</v>
      </c>
      <c r="Q192" s="33">
        <f>IF(F192="Franchisee Rate Adjustment",SUMIF('[1]Fran Bank Payment'!A:A,G192,'[1]Fran Bank Payment'!G:G),VLOOKUP(G192,[1]FINAL!A:E,5,FALSE))</f>
        <v>47337.137999999999</v>
      </c>
      <c r="R192" s="3">
        <f>IF(E192="LESS",-ROUND(Q192-K192,3),ROUND(Q192-K192,3))</f>
        <v>0.17199999999999999</v>
      </c>
      <c r="S192" s="3">
        <f>IF(E192="LESS",-(P192-ABS(I192)),P192-ABS(I192))</f>
        <v>2.0000000000663931E-3</v>
      </c>
      <c r="T192" s="3">
        <f>L192-I192</f>
        <v>58901.996999999996</v>
      </c>
      <c r="U192" s="21"/>
      <c r="V192" s="21"/>
    </row>
    <row r="193" spans="1:22" ht="15" hidden="1" customHeight="1">
      <c r="A193" s="19" t="s">
        <v>162</v>
      </c>
      <c r="B193" s="19">
        <v>58345.152999999998</v>
      </c>
      <c r="C193" s="20">
        <v>85.01</v>
      </c>
      <c r="D193" s="19">
        <v>4960212.75</v>
      </c>
      <c r="E193" s="19" t="s">
        <v>19</v>
      </c>
      <c r="F193" s="19" t="s">
        <v>20</v>
      </c>
      <c r="G193" s="19" t="s">
        <v>475</v>
      </c>
      <c r="H193" s="20">
        <v>-30.05</v>
      </c>
      <c r="I193" s="20">
        <v>-27.428000000000001</v>
      </c>
      <c r="J193" s="20">
        <v>85.01</v>
      </c>
      <c r="K193" s="20">
        <v>2331.66</v>
      </c>
      <c r="L193" s="20">
        <v>58317.724999999999</v>
      </c>
      <c r="M193" s="19">
        <v>85.01</v>
      </c>
      <c r="N193" s="19">
        <v>4957881.09</v>
      </c>
      <c r="O193" s="27" t="s">
        <v>9</v>
      </c>
      <c r="P193" s="33">
        <f>IF(F193="Franchisee Rate Adjustment","",VLOOKUP(G193,[1]FINAL!A:D,4,FALSE))</f>
        <v>27.428000000000001</v>
      </c>
      <c r="Q193" s="33">
        <f>IF(F193="Franchisee Rate Adjustment",SUMIF('[1]Fran Bank Payment'!A:A,G193,'[1]Fran Bank Payment'!G:G),VLOOKUP(G193,[1]FINAL!A:E,5,FALSE))</f>
        <v>2331.654</v>
      </c>
      <c r="R193" s="3">
        <f>IF(E193="LESS",-ROUND(Q193-K193,3),ROUND(Q193-K193,3))</f>
        <v>6.0000000000000001E-3</v>
      </c>
      <c r="S193" s="3">
        <f>IF(E193="LESS",-(P193-ABS(I193)),P193-ABS(I193))</f>
        <v>0</v>
      </c>
      <c r="T193" s="3">
        <f>L193-I193</f>
        <v>58345.152999999998</v>
      </c>
      <c r="U193" s="21"/>
      <c r="V193" s="21"/>
    </row>
    <row r="194" spans="1:22" ht="15" hidden="1" customHeight="1">
      <c r="A194" s="19" t="s">
        <v>162</v>
      </c>
      <c r="B194" s="19">
        <v>58317.724999999999</v>
      </c>
      <c r="C194" s="20">
        <v>85.01</v>
      </c>
      <c r="D194" s="19">
        <v>4957881.09</v>
      </c>
      <c r="E194" s="19" t="s">
        <v>19</v>
      </c>
      <c r="F194" s="19" t="s">
        <v>20</v>
      </c>
      <c r="G194" s="19" t="s">
        <v>474</v>
      </c>
      <c r="H194" s="20">
        <v>-8.74</v>
      </c>
      <c r="I194" s="20">
        <v>-7.4290000000000003</v>
      </c>
      <c r="J194" s="20">
        <v>85.01</v>
      </c>
      <c r="K194" s="20">
        <v>631.54</v>
      </c>
      <c r="L194" s="20">
        <v>58310.296000000002</v>
      </c>
      <c r="M194" s="19">
        <v>85.01</v>
      </c>
      <c r="N194" s="19">
        <v>4957249.55</v>
      </c>
      <c r="O194" s="27" t="s">
        <v>9</v>
      </c>
      <c r="P194" s="33">
        <f>IF(F194="Franchisee Rate Adjustment","",VLOOKUP(G194,[1]FINAL!A:D,4,FALSE))</f>
        <v>7.4290000000000003</v>
      </c>
      <c r="Q194" s="33">
        <f>IF(F194="Franchisee Rate Adjustment",SUMIF('[1]Fran Bank Payment'!A:A,G194,'[1]Fran Bank Payment'!G:G),VLOOKUP(G194,[1]FINAL!A:E,5,FALSE))</f>
        <v>631.53899999999999</v>
      </c>
      <c r="R194" s="3">
        <f>IF(E194="LESS",-ROUND(Q194-K194,3),ROUND(Q194-K194,3))</f>
        <v>1E-3</v>
      </c>
      <c r="S194" s="3">
        <f>IF(E194="LESS",-(P194-ABS(I194)),P194-ABS(I194))</f>
        <v>0</v>
      </c>
      <c r="T194" s="3">
        <f>L194-I194</f>
        <v>58317.724999999999</v>
      </c>
      <c r="U194" s="21"/>
      <c r="V194" s="21"/>
    </row>
    <row r="195" spans="1:22" ht="15" hidden="1" customHeight="1">
      <c r="A195" s="19" t="s">
        <v>162</v>
      </c>
      <c r="B195" s="19">
        <v>58310.296000000002</v>
      </c>
      <c r="C195" s="20">
        <v>85.01</v>
      </c>
      <c r="D195" s="19">
        <v>4957249.55</v>
      </c>
      <c r="E195" s="19" t="s">
        <v>19</v>
      </c>
      <c r="F195" s="19" t="s">
        <v>20</v>
      </c>
      <c r="G195" s="19" t="s">
        <v>473</v>
      </c>
      <c r="H195" s="20">
        <v>-1760.08</v>
      </c>
      <c r="I195" s="20">
        <v>-1519.1559999999999</v>
      </c>
      <c r="J195" s="20">
        <v>85.01</v>
      </c>
      <c r="K195" s="20">
        <v>129143.45</v>
      </c>
      <c r="L195" s="20">
        <v>56791.14</v>
      </c>
      <c r="M195" s="19">
        <v>85.02</v>
      </c>
      <c r="N195" s="19">
        <v>4828106.0999999996</v>
      </c>
      <c r="O195" s="27" t="s">
        <v>9</v>
      </c>
      <c r="P195" s="33">
        <f>IF(F195="Franchisee Rate Adjustment","",VLOOKUP(G195,[1]FINAL!A:D,4,FALSE))</f>
        <v>1519.1559999999999</v>
      </c>
      <c r="Q195" s="33">
        <f>IF(F195="Franchisee Rate Adjustment",SUMIF('[1]Fran Bank Payment'!A:A,G195,'[1]Fran Bank Payment'!G:G),VLOOKUP(G195,[1]FINAL!A:E,5,FALSE))</f>
        <v>129143.452</v>
      </c>
      <c r="R195" s="3">
        <f>IF(E195="LESS",-ROUND(Q195-K195,3),ROUND(Q195-K195,3))</f>
        <v>-2E-3</v>
      </c>
      <c r="S195" s="3">
        <f>IF(E195="LESS",-(P195-ABS(I195)),P195-ABS(I195))</f>
        <v>0</v>
      </c>
      <c r="T195" s="3">
        <f>L195-I195</f>
        <v>58310.296000000002</v>
      </c>
      <c r="U195" s="21"/>
      <c r="V195" s="21"/>
    </row>
    <row r="196" spans="1:22" ht="15" hidden="1" customHeight="1">
      <c r="A196" s="19" t="s">
        <v>162</v>
      </c>
      <c r="B196" s="19">
        <v>56791.14</v>
      </c>
      <c r="C196" s="20">
        <v>85.02</v>
      </c>
      <c r="D196" s="19">
        <v>4828106.0999999996</v>
      </c>
      <c r="E196" s="19" t="s">
        <v>19</v>
      </c>
      <c r="F196" s="19" t="s">
        <v>20</v>
      </c>
      <c r="G196" s="19" t="s">
        <v>472</v>
      </c>
      <c r="H196" s="20">
        <v>-56.41</v>
      </c>
      <c r="I196" s="20">
        <v>-51.665999999999997</v>
      </c>
      <c r="J196" s="20">
        <v>85.02</v>
      </c>
      <c r="K196" s="20">
        <v>4392.6400000000003</v>
      </c>
      <c r="L196" s="20">
        <v>56739.474000000002</v>
      </c>
      <c r="M196" s="19">
        <v>85.02</v>
      </c>
      <c r="N196" s="19">
        <v>4823713.46</v>
      </c>
      <c r="O196" s="27" t="s">
        <v>9</v>
      </c>
      <c r="P196" s="33">
        <f>IF(F196="Franchisee Rate Adjustment","",VLOOKUP(G196,[1]FINAL!A:D,4,FALSE))</f>
        <v>51.668999999999997</v>
      </c>
      <c r="Q196" s="33">
        <f>IF(F196="Franchisee Rate Adjustment",SUMIF('[1]Fran Bank Payment'!A:A,G196,'[1]Fran Bank Payment'!G:G),VLOOKUP(G196,[1]FINAL!A:E,5,FALSE))</f>
        <v>4392.8980000000001</v>
      </c>
      <c r="R196" s="3">
        <f>IF(E196="LESS",-ROUND(Q196-K196,3),ROUND(Q196-K196,3))</f>
        <v>-0.25800000000000001</v>
      </c>
      <c r="S196" s="3">
        <f>IF(E196="LESS",-(P196-ABS(I196)),P196-ABS(I196))</f>
        <v>-3.0000000000001137E-3</v>
      </c>
      <c r="T196" s="3">
        <f>L196-I196</f>
        <v>56791.14</v>
      </c>
      <c r="U196" s="21"/>
      <c r="V196" s="21"/>
    </row>
    <row r="197" spans="1:22" ht="15" hidden="1" customHeight="1">
      <c r="A197" s="19" t="s">
        <v>162</v>
      </c>
      <c r="B197" s="19">
        <v>56739.474000000002</v>
      </c>
      <c r="C197" s="20">
        <v>85.02</v>
      </c>
      <c r="D197" s="19">
        <v>4823713.46</v>
      </c>
      <c r="E197" s="19" t="s">
        <v>19</v>
      </c>
      <c r="F197" s="19" t="s">
        <v>20</v>
      </c>
      <c r="G197" s="19" t="s">
        <v>471</v>
      </c>
      <c r="H197" s="20">
        <v>-5156.3</v>
      </c>
      <c r="I197" s="20">
        <v>-4536.6850000000004</v>
      </c>
      <c r="J197" s="20">
        <v>85.02</v>
      </c>
      <c r="K197" s="20">
        <v>385708.97</v>
      </c>
      <c r="L197" s="20">
        <v>52202.788999999997</v>
      </c>
      <c r="M197" s="19">
        <v>85.01</v>
      </c>
      <c r="N197" s="19">
        <v>4438004.49</v>
      </c>
      <c r="O197" s="27" t="s">
        <v>9</v>
      </c>
      <c r="P197" s="33">
        <f>IF(F197="Franchisee Rate Adjustment","",VLOOKUP(G197,[1]FINAL!A:D,4,FALSE))</f>
        <v>4536.6869999999999</v>
      </c>
      <c r="Q197" s="33">
        <f>IF(F197="Franchisee Rate Adjustment",SUMIF('[1]Fran Bank Payment'!A:A,G197,'[1]Fran Bank Payment'!G:G),VLOOKUP(G197,[1]FINAL!A:E,5,FALSE))</f>
        <v>385709.12900000002</v>
      </c>
      <c r="R197" s="3">
        <f>IF(E197="LESS",-ROUND(Q197-K197,3),ROUND(Q197-K197,3))</f>
        <v>-0.159</v>
      </c>
      <c r="S197" s="3">
        <f>IF(E197="LESS",-(P197-ABS(I197)),P197-ABS(I197))</f>
        <v>-1.9999999994979589E-3</v>
      </c>
      <c r="T197" s="3">
        <f>L197-I197</f>
        <v>56739.473999999995</v>
      </c>
      <c r="U197" s="21"/>
      <c r="V197" s="21"/>
    </row>
    <row r="198" spans="1:22" ht="15" hidden="1" customHeight="1">
      <c r="A198" s="19" t="s">
        <v>162</v>
      </c>
      <c r="B198" s="19">
        <v>52202.788999999997</v>
      </c>
      <c r="C198" s="20">
        <v>85.01</v>
      </c>
      <c r="D198" s="19">
        <v>4438004.49</v>
      </c>
      <c r="E198" s="19" t="s">
        <v>40</v>
      </c>
      <c r="F198" s="19" t="s">
        <v>41</v>
      </c>
      <c r="G198" s="19" t="s">
        <v>470</v>
      </c>
      <c r="H198" s="20">
        <v>945.33</v>
      </c>
      <c r="I198" s="20">
        <v>861.96299999999997</v>
      </c>
      <c r="J198" s="20">
        <v>82.9</v>
      </c>
      <c r="K198" s="20">
        <v>71456.740000000005</v>
      </c>
      <c r="L198" s="20">
        <v>53064.752</v>
      </c>
      <c r="M198" s="19">
        <v>84.98</v>
      </c>
      <c r="N198" s="19">
        <v>4509461.2300000004</v>
      </c>
      <c r="O198" s="27" t="s">
        <v>9</v>
      </c>
      <c r="P198" s="33">
        <f>IF(F198="Franchisee Rate Adjustment","",VLOOKUP(G198,[1]FINAL!A:D,4,FALSE))</f>
        <v>861.96400000000006</v>
      </c>
      <c r="Q198" s="33">
        <f>IF(F198="Franchisee Rate Adjustment",SUMIF('[1]Fran Bank Payment'!A:A,G198,'[1]Fran Bank Payment'!G:G),VLOOKUP(G198,[1]FINAL!A:E,5,FALSE))</f>
        <v>71456.816000000006</v>
      </c>
      <c r="R198" s="3">
        <f>IF(E198="LESS",-ROUND(Q198-K198,3),ROUND(Q198-K198,3))</f>
        <v>7.5999999999999998E-2</v>
      </c>
      <c r="S198" s="3">
        <f>IF(E198="LESS",-(P198-ABS(I198)),P198-ABS(I198))</f>
        <v>1.00000000009004E-3</v>
      </c>
      <c r="T198" s="3">
        <f>L198-I198</f>
        <v>52202.788999999997</v>
      </c>
      <c r="U198" s="21"/>
      <c r="V198" s="21"/>
    </row>
    <row r="199" spans="1:22" ht="15" hidden="1" customHeight="1">
      <c r="A199" s="19" t="s">
        <v>162</v>
      </c>
      <c r="B199" s="19">
        <v>53064.752</v>
      </c>
      <c r="C199" s="20">
        <v>84.98</v>
      </c>
      <c r="D199" s="19">
        <v>4509461.2300000004</v>
      </c>
      <c r="E199" s="19" t="s">
        <v>19</v>
      </c>
      <c r="F199" s="19" t="s">
        <v>20</v>
      </c>
      <c r="G199" s="19" t="s">
        <v>469</v>
      </c>
      <c r="H199" s="20">
        <v>-56.58</v>
      </c>
      <c r="I199" s="20">
        <v>-52.337000000000003</v>
      </c>
      <c r="J199" s="20">
        <v>84.98</v>
      </c>
      <c r="K199" s="20">
        <v>4447.6000000000004</v>
      </c>
      <c r="L199" s="20">
        <v>53012.415000000001</v>
      </c>
      <c r="M199" s="19">
        <v>84.98</v>
      </c>
      <c r="N199" s="19">
        <v>4505013.63</v>
      </c>
      <c r="O199" s="27" t="s">
        <v>9</v>
      </c>
      <c r="P199" s="33">
        <f>IF(F199="Franchisee Rate Adjustment","",VLOOKUP(G199,[1]FINAL!A:D,4,FALSE))</f>
        <v>52.338999999999999</v>
      </c>
      <c r="Q199" s="33">
        <f>IF(F199="Franchisee Rate Adjustment",SUMIF('[1]Fran Bank Payment'!A:A,G199,'[1]Fran Bank Payment'!G:G),VLOOKUP(G199,[1]FINAL!A:E,5,FALSE))</f>
        <v>4447.768</v>
      </c>
      <c r="R199" s="3">
        <f>IF(E199="LESS",-ROUND(Q199-K199,3),ROUND(Q199-K199,3))</f>
        <v>-0.16800000000000001</v>
      </c>
      <c r="S199" s="3">
        <f>IF(E199="LESS",-(P199-ABS(I199)),P199-ABS(I199))</f>
        <v>-1.9999999999953388E-3</v>
      </c>
      <c r="T199" s="3">
        <f>L199-I199</f>
        <v>53064.752</v>
      </c>
      <c r="U199" s="21"/>
      <c r="V199" s="21"/>
    </row>
    <row r="200" spans="1:22" ht="15" hidden="1" customHeight="1">
      <c r="A200" s="19" t="s">
        <v>162</v>
      </c>
      <c r="B200" s="19">
        <v>53012.415000000001</v>
      </c>
      <c r="C200" s="20">
        <v>84.98</v>
      </c>
      <c r="D200" s="19">
        <v>4505013.63</v>
      </c>
      <c r="E200" s="19" t="s">
        <v>19</v>
      </c>
      <c r="F200" s="19" t="s">
        <v>20</v>
      </c>
      <c r="G200" s="19" t="s">
        <v>468</v>
      </c>
      <c r="H200" s="20">
        <v>-356.16</v>
      </c>
      <c r="I200" s="20">
        <v>-329.44799999999998</v>
      </c>
      <c r="J200" s="20">
        <v>84.98</v>
      </c>
      <c r="K200" s="20">
        <v>27996.49</v>
      </c>
      <c r="L200" s="20">
        <v>52682.966999999997</v>
      </c>
      <c r="M200" s="19">
        <v>84.98</v>
      </c>
      <c r="N200" s="19">
        <v>4477017.1399999997</v>
      </c>
      <c r="O200" s="27" t="s">
        <v>9</v>
      </c>
      <c r="P200" s="33">
        <f>IF(F200="Franchisee Rate Adjustment","",VLOOKUP(G200,[1]FINAL!A:D,4,FALSE))</f>
        <v>329.44799999999998</v>
      </c>
      <c r="Q200" s="33">
        <f>IF(F200="Franchisee Rate Adjustment",SUMIF('[1]Fran Bank Payment'!A:A,G200,'[1]Fran Bank Payment'!G:G),VLOOKUP(G200,[1]FINAL!A:E,5,FALSE))</f>
        <v>27996.491000000002</v>
      </c>
      <c r="R200" s="3">
        <f>IF(E200="LESS",-ROUND(Q200-K200,3),ROUND(Q200-K200,3))</f>
        <v>-1E-3</v>
      </c>
      <c r="S200" s="3">
        <f>IF(E200="LESS",-(P200-ABS(I200)),P200-ABS(I200))</f>
        <v>0</v>
      </c>
      <c r="T200" s="3">
        <f>L200-I200</f>
        <v>53012.414999999994</v>
      </c>
      <c r="U200" s="21"/>
      <c r="V200" s="21"/>
    </row>
    <row r="201" spans="1:22" ht="15" hidden="1" customHeight="1">
      <c r="A201" s="19" t="s">
        <v>162</v>
      </c>
      <c r="B201" s="19">
        <v>52682.966999999997</v>
      </c>
      <c r="C201" s="20">
        <v>84.98</v>
      </c>
      <c r="D201" s="19">
        <v>4477017.1399999997</v>
      </c>
      <c r="E201" s="19" t="s">
        <v>19</v>
      </c>
      <c r="F201" s="19" t="s">
        <v>20</v>
      </c>
      <c r="G201" s="19" t="s">
        <v>467</v>
      </c>
      <c r="H201" s="20">
        <v>-775.7</v>
      </c>
      <c r="I201" s="20">
        <v>-717.52300000000002</v>
      </c>
      <c r="J201" s="20">
        <v>84.98</v>
      </c>
      <c r="K201" s="20">
        <v>60975.1</v>
      </c>
      <c r="L201" s="20">
        <v>51965.444000000003</v>
      </c>
      <c r="M201" s="19">
        <v>84.98</v>
      </c>
      <c r="N201" s="19">
        <v>4416042.04</v>
      </c>
      <c r="O201" s="27" t="s">
        <v>9</v>
      </c>
      <c r="P201" s="33">
        <f>IF(F201="Franchisee Rate Adjustment","",VLOOKUP(G201,[1]FINAL!A:D,4,FALSE))</f>
        <v>717.52300000000002</v>
      </c>
      <c r="Q201" s="33">
        <f>IF(F201="Franchisee Rate Adjustment",SUMIF('[1]Fran Bank Payment'!A:A,G201,'[1]Fran Bank Payment'!G:G),VLOOKUP(G201,[1]FINAL!A:E,5,FALSE))</f>
        <v>60975.105000000003</v>
      </c>
      <c r="R201" s="3">
        <f>IF(E201="LESS",-ROUND(Q201-K201,3),ROUND(Q201-K201,3))</f>
        <v>-5.0000000000000001E-3</v>
      </c>
      <c r="S201" s="3">
        <f>IF(E201="LESS",-(P201-ABS(I201)),P201-ABS(I201))</f>
        <v>0</v>
      </c>
      <c r="T201" s="3">
        <f>L201-I201</f>
        <v>52682.967000000004</v>
      </c>
      <c r="U201" s="21"/>
      <c r="V201" s="21"/>
    </row>
    <row r="202" spans="1:22" ht="15" hidden="1" customHeight="1">
      <c r="A202" s="19" t="s">
        <v>197</v>
      </c>
      <c r="B202" s="19">
        <v>51965.444000000003</v>
      </c>
      <c r="C202" s="20">
        <v>84.98</v>
      </c>
      <c r="D202" s="19">
        <v>4416042.04</v>
      </c>
      <c r="E202" s="19" t="s">
        <v>19</v>
      </c>
      <c r="F202" s="19" t="s">
        <v>20</v>
      </c>
      <c r="G202" s="19" t="s">
        <v>466</v>
      </c>
      <c r="H202" s="20">
        <v>-337.4</v>
      </c>
      <c r="I202" s="20">
        <v>-327.27800000000002</v>
      </c>
      <c r="J202" s="20">
        <v>84.98</v>
      </c>
      <c r="K202" s="20">
        <v>27812.080000000002</v>
      </c>
      <c r="L202" s="20">
        <v>51638.165999999997</v>
      </c>
      <c r="M202" s="19">
        <v>84.98</v>
      </c>
      <c r="N202" s="19">
        <v>4388229.96</v>
      </c>
      <c r="O202" s="27" t="s">
        <v>9</v>
      </c>
      <c r="P202" s="33">
        <f>IF(F202="Franchisee Rate Adjustment","",VLOOKUP(G202,[1]FINAL!A:D,4,FALSE))</f>
        <v>327.27800000000002</v>
      </c>
      <c r="Q202" s="33">
        <f>IF(F202="Franchisee Rate Adjustment",SUMIF('[1]Fran Bank Payment'!A:A,G202,'[1]Fran Bank Payment'!G:G),VLOOKUP(G202,[1]FINAL!A:E,5,FALSE))</f>
        <v>27812.083999999999</v>
      </c>
      <c r="R202" s="3">
        <f>IF(E202="LESS",-ROUND(Q202-K202,3),ROUND(Q202-K202,3))</f>
        <v>-4.0000000000000001E-3</v>
      </c>
      <c r="S202" s="3">
        <f>IF(E202="LESS",-(P202-ABS(I202)),P202-ABS(I202))</f>
        <v>0</v>
      </c>
      <c r="T202" s="3">
        <f>L202-I202</f>
        <v>51965.443999999996</v>
      </c>
      <c r="U202" s="21"/>
      <c r="V202" s="21"/>
    </row>
    <row r="203" spans="1:22" ht="15" hidden="1" customHeight="1">
      <c r="A203" s="19" t="s">
        <v>197</v>
      </c>
      <c r="B203" s="19">
        <v>51638.165999999997</v>
      </c>
      <c r="C203" s="20">
        <v>84.98</v>
      </c>
      <c r="D203" s="19">
        <v>4388229.96</v>
      </c>
      <c r="E203" s="19" t="s">
        <v>19</v>
      </c>
      <c r="F203" s="19" t="s">
        <v>20</v>
      </c>
      <c r="G203" s="19" t="s">
        <v>465</v>
      </c>
      <c r="H203" s="20">
        <v>-506.5</v>
      </c>
      <c r="I203" s="20">
        <v>-405.2</v>
      </c>
      <c r="J203" s="20">
        <v>84.98</v>
      </c>
      <c r="K203" s="20">
        <v>34433.9</v>
      </c>
      <c r="L203" s="20">
        <v>51232.966</v>
      </c>
      <c r="M203" s="19">
        <v>84.98</v>
      </c>
      <c r="N203" s="19">
        <v>4353796.0599999996</v>
      </c>
      <c r="O203" s="27" t="s">
        <v>9</v>
      </c>
      <c r="P203" s="33">
        <f>IF(F203="Franchisee Rate Adjustment","",VLOOKUP(G203,[1]FINAL!A:D,4,FALSE))</f>
        <v>405.2</v>
      </c>
      <c r="Q203" s="33">
        <f>IF(F203="Franchisee Rate Adjustment",SUMIF('[1]Fran Bank Payment'!A:A,G203,'[1]Fran Bank Payment'!G:G),VLOOKUP(G203,[1]FINAL!A:E,5,FALSE))</f>
        <v>34433.896000000001</v>
      </c>
      <c r="R203" s="3">
        <f>IF(E203="LESS",-ROUND(Q203-K203,3),ROUND(Q203-K203,3))</f>
        <v>4.0000000000000001E-3</v>
      </c>
      <c r="S203" s="3">
        <f>IF(E203="LESS",-(P203-ABS(I203)),P203-ABS(I203))</f>
        <v>0</v>
      </c>
      <c r="T203" s="3">
        <f>L203-I203</f>
        <v>51638.165999999997</v>
      </c>
      <c r="U203" s="21"/>
      <c r="V203" s="21"/>
    </row>
    <row r="204" spans="1:22" ht="15" hidden="1" customHeight="1">
      <c r="A204" s="19" t="s">
        <v>197</v>
      </c>
      <c r="B204" s="19">
        <v>51232.966</v>
      </c>
      <c r="C204" s="20">
        <v>84.98</v>
      </c>
      <c r="D204" s="19">
        <v>4353796.0599999996</v>
      </c>
      <c r="E204" s="19" t="s">
        <v>19</v>
      </c>
      <c r="F204" s="19" t="s">
        <v>20</v>
      </c>
      <c r="G204" s="19" t="s">
        <v>464</v>
      </c>
      <c r="H204" s="20">
        <v>-1896.6</v>
      </c>
      <c r="I204" s="20">
        <v>-1754.355</v>
      </c>
      <c r="J204" s="20">
        <v>84.98</v>
      </c>
      <c r="K204" s="20">
        <v>149085.09</v>
      </c>
      <c r="L204" s="20">
        <v>49478.610999999997</v>
      </c>
      <c r="M204" s="19">
        <v>84.98</v>
      </c>
      <c r="N204" s="19">
        <v>4204710.97</v>
      </c>
      <c r="O204" s="27" t="s">
        <v>9</v>
      </c>
      <c r="P204" s="33">
        <f>IF(F204="Franchisee Rate Adjustment","",VLOOKUP(G204,[1]FINAL!A:D,4,FALSE))</f>
        <v>1754.355</v>
      </c>
      <c r="Q204" s="33">
        <f>IF(F204="Franchisee Rate Adjustment",SUMIF('[1]Fran Bank Payment'!A:A,G204,'[1]Fran Bank Payment'!G:G),VLOOKUP(G204,[1]FINAL!A:E,5,FALSE))</f>
        <v>149085.08799999999</v>
      </c>
      <c r="R204" s="3">
        <f>IF(E204="LESS",-ROUND(Q204-K204,3),ROUND(Q204-K204,3))</f>
        <v>2E-3</v>
      </c>
      <c r="S204" s="3">
        <f>IF(E204="LESS",-(P204-ABS(I204)),P204-ABS(I204))</f>
        <v>0</v>
      </c>
      <c r="T204" s="3">
        <f>L204-I204</f>
        <v>51232.966</v>
      </c>
      <c r="U204" s="21"/>
      <c r="V204" s="21"/>
    </row>
    <row r="205" spans="1:22" ht="15" hidden="1" customHeight="1">
      <c r="A205" s="19" t="s">
        <v>197</v>
      </c>
      <c r="B205" s="19">
        <v>49478.610999999997</v>
      </c>
      <c r="C205" s="20">
        <v>84.98</v>
      </c>
      <c r="D205" s="19">
        <v>4204710.97</v>
      </c>
      <c r="E205" s="19" t="s">
        <v>40</v>
      </c>
      <c r="F205" s="19" t="s">
        <v>41</v>
      </c>
      <c r="G205" s="19" t="s">
        <v>463</v>
      </c>
      <c r="H205" s="20">
        <v>79.72</v>
      </c>
      <c r="I205" s="20">
        <v>73.742000000000004</v>
      </c>
      <c r="J205" s="20">
        <v>80.7</v>
      </c>
      <c r="K205" s="20">
        <v>5950.98</v>
      </c>
      <c r="L205" s="20">
        <v>49552.353000000003</v>
      </c>
      <c r="M205" s="19">
        <v>84.97</v>
      </c>
      <c r="N205" s="19">
        <v>4210661.95</v>
      </c>
      <c r="O205" s="27"/>
      <c r="P205" s="33">
        <f>IF(F205="Franchisee Rate Adjustment","",VLOOKUP(G205,[1]FINAL!A:D,4,FALSE))</f>
        <v>73.742000000000004</v>
      </c>
      <c r="Q205" s="33">
        <f>IF(F205="Franchisee Rate Adjustment",SUMIF('[1]Fran Bank Payment'!A:A,G205,'[1]Fran Bank Payment'!G:G),VLOOKUP(G205,[1]FINAL!A:E,5,FALSE))</f>
        <v>5950.9790000000003</v>
      </c>
      <c r="R205" s="3">
        <f>IF(E205="LESS",-ROUND(Q205-K205,3),ROUND(Q205-K205,3))</f>
        <v>-1E-3</v>
      </c>
      <c r="S205" s="3">
        <f>IF(E205="LESS",-(P205-ABS(I205)),P205-ABS(I205))</f>
        <v>0</v>
      </c>
      <c r="T205" s="3">
        <f>L205-I205</f>
        <v>49478.611000000004</v>
      </c>
      <c r="U205" s="21"/>
      <c r="V205" s="21"/>
    </row>
    <row r="206" spans="1:22" ht="15" hidden="1" customHeight="1">
      <c r="A206" s="19" t="s">
        <v>197</v>
      </c>
      <c r="B206" s="19">
        <v>49552.353000000003</v>
      </c>
      <c r="C206" s="20">
        <v>84.97</v>
      </c>
      <c r="D206" s="19">
        <v>4210661.95</v>
      </c>
      <c r="E206" s="19" t="s">
        <v>40</v>
      </c>
      <c r="F206" s="19" t="s">
        <v>41</v>
      </c>
      <c r="G206" s="19" t="s">
        <v>462</v>
      </c>
      <c r="H206" s="20">
        <v>136.93</v>
      </c>
      <c r="I206" s="20">
        <v>124.3</v>
      </c>
      <c r="J206" s="20">
        <v>80.7</v>
      </c>
      <c r="K206" s="20">
        <v>10031.02</v>
      </c>
      <c r="L206" s="20">
        <v>49676.652999999998</v>
      </c>
      <c r="M206" s="19">
        <v>84.96</v>
      </c>
      <c r="N206" s="19">
        <v>4220692.97</v>
      </c>
      <c r="O206" s="27"/>
      <c r="P206" s="33">
        <f>IF(F206="Franchisee Rate Adjustment","",VLOOKUP(G206,[1]FINAL!A:D,4,FALSE))</f>
        <v>124.3</v>
      </c>
      <c r="Q206" s="33">
        <f>IF(F206="Franchisee Rate Adjustment",SUMIF('[1]Fran Bank Payment'!A:A,G206,'[1]Fran Bank Payment'!G:G),VLOOKUP(G206,[1]FINAL!A:E,5,FALSE))</f>
        <v>10031.01</v>
      </c>
      <c r="R206" s="3">
        <f>IF(E206="LESS",-ROUND(Q206-K206,3),ROUND(Q206-K206,3))</f>
        <v>-0.01</v>
      </c>
      <c r="S206" s="3">
        <f>IF(E206="LESS",-(P206-ABS(I206)),P206-ABS(I206))</f>
        <v>0</v>
      </c>
      <c r="T206" s="3">
        <f>L206-I206</f>
        <v>49552.352999999996</v>
      </c>
      <c r="U206" s="21"/>
      <c r="V206" s="21"/>
    </row>
    <row r="207" spans="1:22" ht="15" hidden="1" customHeight="1">
      <c r="A207" s="19" t="s">
        <v>197</v>
      </c>
      <c r="B207" s="19">
        <v>49676.652999999998</v>
      </c>
      <c r="C207" s="20">
        <v>84.96</v>
      </c>
      <c r="D207" s="19">
        <v>4220692.97</v>
      </c>
      <c r="E207" s="19" t="s">
        <v>19</v>
      </c>
      <c r="F207" s="19" t="s">
        <v>20</v>
      </c>
      <c r="G207" s="19" t="s">
        <v>461</v>
      </c>
      <c r="H207" s="20">
        <v>-1720.39</v>
      </c>
      <c r="I207" s="20">
        <v>-1509.931</v>
      </c>
      <c r="J207" s="20">
        <v>84.96</v>
      </c>
      <c r="K207" s="20">
        <v>128283.73</v>
      </c>
      <c r="L207" s="20">
        <v>48166.722000000002</v>
      </c>
      <c r="M207" s="19">
        <v>84.96</v>
      </c>
      <c r="N207" s="19">
        <v>4092409.24</v>
      </c>
      <c r="O207" s="27"/>
      <c r="P207" s="33">
        <f>IF(F207="Franchisee Rate Adjustment","",VLOOKUP(G207,[1]FINAL!A:D,4,FALSE))</f>
        <v>1509.931</v>
      </c>
      <c r="Q207" s="33">
        <f>IF(F207="Franchisee Rate Adjustment",SUMIF('[1]Fran Bank Payment'!A:A,G207,'[1]Fran Bank Payment'!G:G),VLOOKUP(G207,[1]FINAL!A:E,5,FALSE))</f>
        <v>128283.738</v>
      </c>
      <c r="R207" s="3">
        <f>IF(E207="LESS",-ROUND(Q207-K207,3),ROUND(Q207-K207,3))</f>
        <v>-8.0000000000000002E-3</v>
      </c>
      <c r="S207" s="3">
        <f>IF(E207="LESS",-(P207-ABS(I207)),P207-ABS(I207))</f>
        <v>0</v>
      </c>
      <c r="T207" s="3">
        <f>L207-I207</f>
        <v>49676.652999999998</v>
      </c>
      <c r="U207" s="21"/>
      <c r="V207" s="21"/>
    </row>
    <row r="208" spans="1:22" ht="15" hidden="1" customHeight="1">
      <c r="A208" s="19" t="s">
        <v>197</v>
      </c>
      <c r="B208" s="19">
        <v>48166.722000000002</v>
      </c>
      <c r="C208" s="20">
        <v>84.96</v>
      </c>
      <c r="D208" s="19">
        <v>4092409.24</v>
      </c>
      <c r="E208" s="19" t="s">
        <v>40</v>
      </c>
      <c r="F208" s="19" t="s">
        <v>41</v>
      </c>
      <c r="G208" s="19" t="s">
        <v>460</v>
      </c>
      <c r="H208" s="20">
        <v>37</v>
      </c>
      <c r="I208" s="20">
        <v>34.142000000000003</v>
      </c>
      <c r="J208" s="20">
        <v>80.7</v>
      </c>
      <c r="K208" s="20">
        <v>2755.26</v>
      </c>
      <c r="L208" s="20">
        <v>48200.864000000001</v>
      </c>
      <c r="M208" s="19">
        <v>84.96</v>
      </c>
      <c r="N208" s="19">
        <v>4095164.5</v>
      </c>
      <c r="O208" s="27"/>
      <c r="P208" s="33">
        <f>IF(F208="Franchisee Rate Adjustment","",VLOOKUP(G208,[1]FINAL!A:D,4,FALSE))</f>
        <v>34.142000000000003</v>
      </c>
      <c r="Q208" s="33">
        <f>IF(F208="Franchisee Rate Adjustment",SUMIF('[1]Fran Bank Payment'!A:A,G208,'[1]Fran Bank Payment'!G:G),VLOOKUP(G208,[1]FINAL!A:E,5,FALSE))</f>
        <v>2755.259</v>
      </c>
      <c r="R208" s="3">
        <f>IF(E208="LESS",-ROUND(Q208-K208,3),ROUND(Q208-K208,3))</f>
        <v>-1E-3</v>
      </c>
      <c r="S208" s="3">
        <f>IF(E208="LESS",-(P208-ABS(I208)),P208-ABS(I208))</f>
        <v>0</v>
      </c>
      <c r="T208" s="3">
        <f>L208-I208</f>
        <v>48166.722000000002</v>
      </c>
      <c r="U208" s="21"/>
      <c r="V208" s="21"/>
    </row>
    <row r="209" spans="1:22" ht="15" hidden="1" customHeight="1">
      <c r="A209" s="19" t="s">
        <v>197</v>
      </c>
      <c r="B209" s="19">
        <v>48200.864000000001</v>
      </c>
      <c r="C209" s="20">
        <v>84.96</v>
      </c>
      <c r="D209" s="19">
        <v>4095164.5</v>
      </c>
      <c r="E209" s="19" t="s">
        <v>19</v>
      </c>
      <c r="F209" s="19" t="s">
        <v>20</v>
      </c>
      <c r="G209" s="19" t="s">
        <v>459</v>
      </c>
      <c r="H209" s="20">
        <v>-29.72</v>
      </c>
      <c r="I209" s="20">
        <v>-27.154</v>
      </c>
      <c r="J209" s="20">
        <v>84.96</v>
      </c>
      <c r="K209" s="20">
        <v>2307</v>
      </c>
      <c r="L209" s="20">
        <v>48173.71</v>
      </c>
      <c r="M209" s="19">
        <v>84.96</v>
      </c>
      <c r="N209" s="19">
        <v>4092857.5</v>
      </c>
      <c r="O209" s="27"/>
      <c r="P209" s="33">
        <f>IF(F209="Franchisee Rate Adjustment","",VLOOKUP(G209,[1]FINAL!A:D,4,FALSE))</f>
        <v>27.155000000000001</v>
      </c>
      <c r="Q209" s="33">
        <f>IF(F209="Franchisee Rate Adjustment",SUMIF('[1]Fran Bank Payment'!A:A,G209,'[1]Fran Bank Payment'!G:G),VLOOKUP(G209,[1]FINAL!A:E,5,FALSE))</f>
        <v>2307.0889999999999</v>
      </c>
      <c r="R209" s="3">
        <f>IF(E209="LESS",-ROUND(Q209-K209,3),ROUND(Q209-K209,3))</f>
        <v>-8.8999999999999996E-2</v>
      </c>
      <c r="S209" s="3">
        <f>IF(E209="LESS",-(P209-ABS(I209)),P209-ABS(I209))</f>
        <v>-1.0000000000012221E-3</v>
      </c>
      <c r="T209" s="3">
        <f>L209-I209</f>
        <v>48200.864000000001</v>
      </c>
      <c r="U209" s="21"/>
      <c r="V209" s="21"/>
    </row>
    <row r="210" spans="1:22" ht="15" hidden="1" customHeight="1">
      <c r="A210" s="19" t="s">
        <v>197</v>
      </c>
      <c r="B210" s="19">
        <v>48173.71</v>
      </c>
      <c r="C210" s="20">
        <v>84.96</v>
      </c>
      <c r="D210" s="19">
        <v>4092857.5</v>
      </c>
      <c r="E210" s="19" t="s">
        <v>19</v>
      </c>
      <c r="F210" s="19" t="s">
        <v>20</v>
      </c>
      <c r="G210" s="19" t="s">
        <v>458</v>
      </c>
      <c r="H210" s="20">
        <v>-94.93</v>
      </c>
      <c r="I210" s="20">
        <v>-87.643000000000001</v>
      </c>
      <c r="J210" s="20">
        <v>84.96</v>
      </c>
      <c r="K210" s="20">
        <v>7446.14</v>
      </c>
      <c r="L210" s="20">
        <v>48086.067000000003</v>
      </c>
      <c r="M210" s="19">
        <v>84.96</v>
      </c>
      <c r="N210" s="19">
        <v>4085411.36</v>
      </c>
      <c r="O210" s="27"/>
      <c r="P210" s="33">
        <f>IF(F210="Franchisee Rate Adjustment","",VLOOKUP(G210,[1]FINAL!A:D,4,FALSE))</f>
        <v>87.643000000000001</v>
      </c>
      <c r="Q210" s="33">
        <f>IF(F210="Franchisee Rate Adjustment",SUMIF('[1]Fran Bank Payment'!A:A,G210,'[1]Fran Bank Payment'!G:G),VLOOKUP(G210,[1]FINAL!A:E,5,FALSE))</f>
        <v>7446.1490000000003</v>
      </c>
      <c r="R210" s="3">
        <f>IF(E210="LESS",-ROUND(Q210-K210,3),ROUND(Q210-K210,3))</f>
        <v>-8.9999999999999993E-3</v>
      </c>
      <c r="S210" s="3">
        <f>IF(E210="LESS",-(P210-ABS(I210)),P210-ABS(I210))</f>
        <v>0</v>
      </c>
      <c r="T210" s="3">
        <f>L210-I210</f>
        <v>48173.71</v>
      </c>
      <c r="U210" s="21"/>
      <c r="V210" s="21"/>
    </row>
    <row r="211" spans="1:22" ht="15" hidden="1" customHeight="1">
      <c r="A211" s="19" t="s">
        <v>197</v>
      </c>
      <c r="B211" s="19">
        <v>48086.067000000003</v>
      </c>
      <c r="C211" s="20">
        <v>84.96</v>
      </c>
      <c r="D211" s="19">
        <v>4085411.36</v>
      </c>
      <c r="E211" s="19" t="s">
        <v>19</v>
      </c>
      <c r="F211" s="19" t="s">
        <v>20</v>
      </c>
      <c r="G211" s="19" t="s">
        <v>457</v>
      </c>
      <c r="H211" s="20">
        <v>-60.42</v>
      </c>
      <c r="I211" s="20">
        <v>-55.72</v>
      </c>
      <c r="J211" s="20">
        <v>84.96</v>
      </c>
      <c r="K211" s="20">
        <v>4733.97</v>
      </c>
      <c r="L211" s="20">
        <v>48030.347000000002</v>
      </c>
      <c r="M211" s="19">
        <v>84.96</v>
      </c>
      <c r="N211" s="19">
        <v>4080677.39</v>
      </c>
      <c r="O211" s="27"/>
      <c r="P211" s="33">
        <f>IF(F211="Franchisee Rate Adjustment","",VLOOKUP(G211,[1]FINAL!A:D,4,FALSE))</f>
        <v>55.72</v>
      </c>
      <c r="Q211" s="33">
        <f>IF(F211="Franchisee Rate Adjustment",SUMIF('[1]Fran Bank Payment'!A:A,G211,'[1]Fran Bank Payment'!G:G),VLOOKUP(G211,[1]FINAL!A:E,5,FALSE))</f>
        <v>4733.9709999999995</v>
      </c>
      <c r="R211" s="3">
        <f>IF(E211="LESS",-ROUND(Q211-K211,3),ROUND(Q211-K211,3))</f>
        <v>-1E-3</v>
      </c>
      <c r="S211" s="3">
        <f>IF(E211="LESS",-(P211-ABS(I211)),P211-ABS(I211))</f>
        <v>0</v>
      </c>
      <c r="T211" s="3">
        <f>L211-I211</f>
        <v>48086.067000000003</v>
      </c>
      <c r="U211" s="21"/>
      <c r="V211" s="21"/>
    </row>
    <row r="212" spans="1:22" ht="15" hidden="1" customHeight="1">
      <c r="A212" s="19" t="s">
        <v>197</v>
      </c>
      <c r="B212" s="19">
        <v>48030.347000000002</v>
      </c>
      <c r="C212" s="20">
        <v>84.96</v>
      </c>
      <c r="D212" s="19">
        <v>4080677.39</v>
      </c>
      <c r="E212" s="19" t="s">
        <v>40</v>
      </c>
      <c r="F212" s="19" t="s">
        <v>41</v>
      </c>
      <c r="G212" s="19" t="s">
        <v>456</v>
      </c>
      <c r="H212" s="20">
        <v>54.75</v>
      </c>
      <c r="I212" s="20">
        <v>47.701999999999998</v>
      </c>
      <c r="J212" s="20">
        <v>80.7</v>
      </c>
      <c r="K212" s="20">
        <v>3849.55</v>
      </c>
      <c r="L212" s="20">
        <v>48078.048999999999</v>
      </c>
      <c r="M212" s="19">
        <v>84.96</v>
      </c>
      <c r="N212" s="19">
        <v>4084526.94</v>
      </c>
      <c r="O212" s="27"/>
      <c r="P212" s="33">
        <f>IF(F212="Franchisee Rate Adjustment","",VLOOKUP(G212,[1]FINAL!A:D,4,FALSE))</f>
        <v>47.701999999999998</v>
      </c>
      <c r="Q212" s="33">
        <f>IF(F212="Franchisee Rate Adjustment",SUMIF('[1]Fran Bank Payment'!A:A,G212,'[1]Fran Bank Payment'!G:G),VLOOKUP(G212,[1]FINAL!A:E,5,FALSE))</f>
        <v>3849.5509999999999</v>
      </c>
      <c r="R212" s="3">
        <f>IF(E212="LESS",-ROUND(Q212-K212,3),ROUND(Q212-K212,3))</f>
        <v>1E-3</v>
      </c>
      <c r="S212" s="3">
        <f>IF(E212="LESS",-(P212-ABS(I212)),P212-ABS(I212))</f>
        <v>0</v>
      </c>
      <c r="T212" s="3">
        <f>L212-I212</f>
        <v>48030.347000000002</v>
      </c>
      <c r="U212" s="21"/>
      <c r="V212" s="21"/>
    </row>
    <row r="213" spans="1:22" ht="15" hidden="1" customHeight="1">
      <c r="A213" s="19" t="s">
        <v>197</v>
      </c>
      <c r="B213" s="19">
        <v>48078.048999999999</v>
      </c>
      <c r="C213" s="20">
        <v>84.96</v>
      </c>
      <c r="D213" s="19">
        <v>4084526.94</v>
      </c>
      <c r="E213" s="19" t="s">
        <v>19</v>
      </c>
      <c r="F213" s="19" t="s">
        <v>20</v>
      </c>
      <c r="G213" s="19" t="s">
        <v>455</v>
      </c>
      <c r="H213" s="20">
        <v>-46.11</v>
      </c>
      <c r="I213" s="20">
        <v>-42.399000000000001</v>
      </c>
      <c r="J213" s="20">
        <v>84.96</v>
      </c>
      <c r="K213" s="20">
        <v>3602.22</v>
      </c>
      <c r="L213" s="20">
        <v>48035.65</v>
      </c>
      <c r="M213" s="19">
        <v>84.96</v>
      </c>
      <c r="N213" s="19">
        <v>4080924.72</v>
      </c>
      <c r="O213" s="27"/>
      <c r="P213" s="33">
        <f>IF(F213="Franchisee Rate Adjustment","",VLOOKUP(G213,[1]FINAL!A:D,4,FALSE))</f>
        <v>42.399000000000001</v>
      </c>
      <c r="Q213" s="33">
        <f>IF(F213="Franchisee Rate Adjustment",SUMIF('[1]Fran Bank Payment'!A:A,G213,'[1]Fran Bank Payment'!G:G),VLOOKUP(G213,[1]FINAL!A:E,5,FALSE))</f>
        <v>3602.2190000000001</v>
      </c>
      <c r="R213" s="3">
        <f>IF(E213="LESS",-ROUND(Q213-K213,3),ROUND(Q213-K213,3))</f>
        <v>1E-3</v>
      </c>
      <c r="S213" s="3">
        <f>IF(E213="LESS",-(P213-ABS(I213)),P213-ABS(I213))</f>
        <v>0</v>
      </c>
      <c r="T213" s="3">
        <f>L213-I213</f>
        <v>48078.048999999999</v>
      </c>
      <c r="U213" s="21"/>
      <c r="V213" s="21"/>
    </row>
    <row r="214" spans="1:22" ht="15" hidden="1" customHeight="1">
      <c r="A214" s="19" t="s">
        <v>197</v>
      </c>
      <c r="B214" s="19">
        <v>48035.65</v>
      </c>
      <c r="C214" s="20">
        <v>84.96</v>
      </c>
      <c r="D214" s="19">
        <v>4080924.72</v>
      </c>
      <c r="E214" s="19" t="s">
        <v>19</v>
      </c>
      <c r="F214" s="19" t="s">
        <v>20</v>
      </c>
      <c r="G214" s="19" t="s">
        <v>454</v>
      </c>
      <c r="H214" s="20">
        <v>-40.28</v>
      </c>
      <c r="I214" s="20">
        <v>-37.220999999999997</v>
      </c>
      <c r="J214" s="20">
        <v>84.96</v>
      </c>
      <c r="K214" s="20">
        <v>3162.3</v>
      </c>
      <c r="L214" s="20">
        <v>47998.428999999996</v>
      </c>
      <c r="M214" s="19">
        <v>84.96</v>
      </c>
      <c r="N214" s="19">
        <v>4077762.42</v>
      </c>
      <c r="O214" s="27"/>
      <c r="P214" s="33">
        <f>IF(F214="Franchisee Rate Adjustment","",VLOOKUP(G214,[1]FINAL!A:D,4,FALSE))</f>
        <v>37.220999999999997</v>
      </c>
      <c r="Q214" s="33">
        <f>IF(F214="Franchisee Rate Adjustment",SUMIF('[1]Fran Bank Payment'!A:A,G214,'[1]Fran Bank Payment'!G:G),VLOOKUP(G214,[1]FINAL!A:E,5,FALSE))</f>
        <v>3162.2959999999998</v>
      </c>
      <c r="R214" s="3">
        <f>IF(E214="LESS",-ROUND(Q214-K214,3),ROUND(Q214-K214,3))</f>
        <v>4.0000000000000001E-3</v>
      </c>
      <c r="S214" s="3">
        <f>IF(E214="LESS",-(P214-ABS(I214)),P214-ABS(I214))</f>
        <v>0</v>
      </c>
      <c r="T214" s="3">
        <f>L214-I214</f>
        <v>48035.649999999994</v>
      </c>
      <c r="U214" s="21"/>
      <c r="V214" s="21"/>
    </row>
    <row r="215" spans="1:22" ht="15" hidden="1" customHeight="1">
      <c r="A215" s="19" t="s">
        <v>197</v>
      </c>
      <c r="B215" s="19">
        <v>47998.428999999996</v>
      </c>
      <c r="C215" s="20">
        <v>84.96</v>
      </c>
      <c r="D215" s="19">
        <v>4077762.42</v>
      </c>
      <c r="E215" s="19" t="s">
        <v>19</v>
      </c>
      <c r="F215" s="19" t="s">
        <v>20</v>
      </c>
      <c r="G215" s="19" t="s">
        <v>453</v>
      </c>
      <c r="H215" s="20">
        <v>-595.16999999999996</v>
      </c>
      <c r="I215" s="20">
        <v>-488.76400000000001</v>
      </c>
      <c r="J215" s="20">
        <v>84.96</v>
      </c>
      <c r="K215" s="20">
        <v>41525.39</v>
      </c>
      <c r="L215" s="20">
        <v>47509.665000000001</v>
      </c>
      <c r="M215" s="19">
        <v>84.96</v>
      </c>
      <c r="N215" s="19">
        <v>4036237.03</v>
      </c>
      <c r="O215" s="27"/>
      <c r="P215" s="33">
        <f>IF(F215="Franchisee Rate Adjustment","",VLOOKUP(G215,[1]FINAL!A:D,4,FALSE))</f>
        <v>488.767</v>
      </c>
      <c r="Q215" s="33">
        <f>IF(F215="Franchisee Rate Adjustment",SUMIF('[1]Fran Bank Payment'!A:A,G215,'[1]Fran Bank Payment'!G:G),VLOOKUP(G215,[1]FINAL!A:E,5,FALSE))</f>
        <v>41525.644</v>
      </c>
      <c r="R215" s="3">
        <f>IF(E215="LESS",-ROUND(Q215-K215,3),ROUND(Q215-K215,3))</f>
        <v>-0.254</v>
      </c>
      <c r="S215" s="3">
        <f>IF(E215="LESS",-(P215-ABS(I215)),P215-ABS(I215))</f>
        <v>-2.9999999999859028E-3</v>
      </c>
      <c r="T215" s="3">
        <f>L215-I215</f>
        <v>47998.429000000004</v>
      </c>
      <c r="U215" s="21"/>
      <c r="V215" s="21"/>
    </row>
    <row r="216" spans="1:22" ht="15" hidden="1" customHeight="1">
      <c r="A216" s="19" t="s">
        <v>197</v>
      </c>
      <c r="B216" s="19">
        <v>47509.665000000001</v>
      </c>
      <c r="C216" s="20">
        <v>84.96</v>
      </c>
      <c r="D216" s="19">
        <v>4036237.03</v>
      </c>
      <c r="E216" s="19" t="s">
        <v>19</v>
      </c>
      <c r="F216" s="19" t="s">
        <v>20</v>
      </c>
      <c r="G216" s="19" t="s">
        <v>452</v>
      </c>
      <c r="H216" s="20">
        <v>-1729</v>
      </c>
      <c r="I216" s="20">
        <v>-1431.7080000000001</v>
      </c>
      <c r="J216" s="20">
        <v>84.96</v>
      </c>
      <c r="K216" s="20">
        <v>121637.91</v>
      </c>
      <c r="L216" s="20">
        <v>46077.957000000002</v>
      </c>
      <c r="M216" s="19">
        <v>84.96</v>
      </c>
      <c r="N216" s="19">
        <v>3914599.12</v>
      </c>
      <c r="O216" s="27"/>
      <c r="P216" s="33">
        <f>IF(F216="Franchisee Rate Adjustment","",VLOOKUP(G216,[1]FINAL!A:D,4,FALSE))</f>
        <v>1431.7070000000001</v>
      </c>
      <c r="Q216" s="33">
        <f>IF(F216="Franchisee Rate Adjustment",SUMIF('[1]Fran Bank Payment'!A:A,G216,'[1]Fran Bank Payment'!G:G),VLOOKUP(G216,[1]FINAL!A:E,5,FALSE))</f>
        <v>121637.827</v>
      </c>
      <c r="R216" s="3">
        <f>IF(E216="LESS",-ROUND(Q216-K216,3),ROUND(Q216-K216,3))</f>
        <v>8.3000000000000004E-2</v>
      </c>
      <c r="S216" s="3">
        <f>IF(E216="LESS",-(P216-ABS(I216)),P216-ABS(I216))</f>
        <v>9.9999999997635314E-4</v>
      </c>
      <c r="T216" s="3">
        <f>L216-I216</f>
        <v>47509.665000000001</v>
      </c>
      <c r="U216" s="21"/>
      <c r="V216" s="21"/>
    </row>
    <row r="217" spans="1:22" ht="15" hidden="1" customHeight="1">
      <c r="A217" s="19" t="s">
        <v>197</v>
      </c>
      <c r="B217" s="19">
        <v>46077.957000000002</v>
      </c>
      <c r="C217" s="20">
        <v>84.96</v>
      </c>
      <c r="D217" s="19">
        <v>3914599.12</v>
      </c>
      <c r="E217" s="19" t="s">
        <v>19</v>
      </c>
      <c r="F217" s="19" t="s">
        <v>20</v>
      </c>
      <c r="G217" s="19" t="s">
        <v>451</v>
      </c>
      <c r="H217" s="20">
        <v>-3964.02</v>
      </c>
      <c r="I217" s="20">
        <v>-3436.6419999999998</v>
      </c>
      <c r="J217" s="20">
        <v>84.96</v>
      </c>
      <c r="K217" s="20">
        <v>291977.11</v>
      </c>
      <c r="L217" s="20">
        <v>42641.315000000002</v>
      </c>
      <c r="M217" s="19">
        <v>84.96</v>
      </c>
      <c r="N217" s="19">
        <v>3622622.01</v>
      </c>
      <c r="O217" s="27"/>
      <c r="P217" s="33">
        <f>IF(F217="Franchisee Rate Adjustment","",VLOOKUP(G217,[1]FINAL!A:D,4,FALSE))</f>
        <v>3436.65</v>
      </c>
      <c r="Q217" s="33">
        <f>IF(F217="Franchisee Rate Adjustment",SUMIF('[1]Fran Bank Payment'!A:A,G217,'[1]Fran Bank Payment'!G:G),VLOOKUP(G217,[1]FINAL!A:E,5,FALSE))</f>
        <v>291977.78399999999</v>
      </c>
      <c r="R217" s="3">
        <f>IF(E217="LESS",-ROUND(Q217-K217,3),ROUND(Q217-K217,3))</f>
        <v>-0.67400000000000004</v>
      </c>
      <c r="S217" s="3">
        <f>IF(E217="LESS",-(P217-ABS(I217)),P217-ABS(I217))</f>
        <v>-8.0000000002655725E-3</v>
      </c>
      <c r="T217" s="3">
        <f>L217-I217</f>
        <v>46077.957000000002</v>
      </c>
      <c r="U217" s="21"/>
      <c r="V217" s="21"/>
    </row>
    <row r="218" spans="1:22" ht="15" hidden="1" customHeight="1">
      <c r="A218" s="19" t="s">
        <v>197</v>
      </c>
      <c r="B218" s="19">
        <v>42641.315000000002</v>
      </c>
      <c r="C218" s="20">
        <v>84.96</v>
      </c>
      <c r="D218" s="19">
        <v>3622622.01</v>
      </c>
      <c r="E218" s="19" t="s">
        <v>19</v>
      </c>
      <c r="F218" s="19" t="s">
        <v>20</v>
      </c>
      <c r="G218" s="19" t="s">
        <v>450</v>
      </c>
      <c r="H218" s="20">
        <v>-3614.5</v>
      </c>
      <c r="I218" s="20">
        <v>-3199.1559999999999</v>
      </c>
      <c r="J218" s="20">
        <v>84.96</v>
      </c>
      <c r="K218" s="20">
        <v>271800.28000000003</v>
      </c>
      <c r="L218" s="20">
        <v>39442.159</v>
      </c>
      <c r="M218" s="19">
        <v>84.96</v>
      </c>
      <c r="N218" s="19">
        <v>3350821.73</v>
      </c>
      <c r="O218" s="27"/>
      <c r="P218" s="33">
        <f>IF(F218="Franchisee Rate Adjustment","",VLOOKUP(G218,[1]FINAL!A:D,4,FALSE))</f>
        <v>3199.1579999999999</v>
      </c>
      <c r="Q218" s="33">
        <f>IF(F218="Franchisee Rate Adjustment",SUMIF('[1]Fran Bank Payment'!A:A,G218,'[1]Fran Bank Payment'!G:G),VLOOKUP(G218,[1]FINAL!A:E,5,FALSE))</f>
        <v>271800.46399999998</v>
      </c>
      <c r="R218" s="3">
        <f>IF(E218="LESS",-ROUND(Q218-K218,3),ROUND(Q218-K218,3))</f>
        <v>-0.184</v>
      </c>
      <c r="S218" s="3">
        <f>IF(E218="LESS",-(P218-ABS(I218)),P218-ABS(I218))</f>
        <v>-1.9999999999527063E-3</v>
      </c>
      <c r="T218" s="3">
        <f>L218-I218</f>
        <v>42641.315000000002</v>
      </c>
      <c r="U218" s="21"/>
      <c r="V218" s="21"/>
    </row>
    <row r="219" spans="1:22" ht="15" hidden="1" customHeight="1">
      <c r="A219" s="19" t="s">
        <v>197</v>
      </c>
      <c r="B219" s="19">
        <v>39442.159</v>
      </c>
      <c r="C219" s="20">
        <v>84.96</v>
      </c>
      <c r="D219" s="19">
        <v>3350821.73</v>
      </c>
      <c r="E219" s="19" t="s">
        <v>40</v>
      </c>
      <c r="F219" s="19" t="s">
        <v>41</v>
      </c>
      <c r="G219" s="19" t="s">
        <v>449</v>
      </c>
      <c r="H219" s="20">
        <v>47.27</v>
      </c>
      <c r="I219" s="20">
        <v>43.920999999999999</v>
      </c>
      <c r="J219" s="20">
        <v>80.7</v>
      </c>
      <c r="K219" s="20">
        <v>3544.43</v>
      </c>
      <c r="L219" s="20">
        <v>39486.080000000002</v>
      </c>
      <c r="M219" s="19">
        <v>84.95</v>
      </c>
      <c r="N219" s="19">
        <v>3354366.16</v>
      </c>
      <c r="O219" s="27"/>
      <c r="P219" s="33">
        <f>IF(F219="Franchisee Rate Adjustment","",VLOOKUP(G219,[1]FINAL!A:D,4,FALSE))</f>
        <v>43.920999999999999</v>
      </c>
      <c r="Q219" s="33">
        <f>IF(F219="Franchisee Rate Adjustment",SUMIF('[1]Fran Bank Payment'!A:A,G219,'[1]Fran Bank Payment'!G:G),VLOOKUP(G219,[1]FINAL!A:E,5,FALSE))</f>
        <v>3544.4250000000002</v>
      </c>
      <c r="R219" s="3">
        <f>IF(E219="LESS",-ROUND(Q219-K219,3),ROUND(Q219-K219,3))</f>
        <v>-5.0000000000000001E-3</v>
      </c>
      <c r="S219" s="3">
        <f>IF(E219="LESS",-(P219-ABS(I219)),P219-ABS(I219))</f>
        <v>0</v>
      </c>
      <c r="T219" s="3">
        <f>L219-I219</f>
        <v>39442.159</v>
      </c>
      <c r="U219" s="21"/>
      <c r="V219" s="21"/>
    </row>
    <row r="220" spans="1:22" ht="15" hidden="1" customHeight="1">
      <c r="A220" s="19" t="s">
        <v>197</v>
      </c>
      <c r="B220" s="19">
        <v>39486.080000000002</v>
      </c>
      <c r="C220" s="20">
        <v>84.95</v>
      </c>
      <c r="D220" s="19">
        <v>3354366.16</v>
      </c>
      <c r="E220" s="19" t="s">
        <v>19</v>
      </c>
      <c r="F220" s="19" t="s">
        <v>20</v>
      </c>
      <c r="G220" s="19" t="s">
        <v>448</v>
      </c>
      <c r="H220" s="20">
        <v>-2965.23</v>
      </c>
      <c r="I220" s="20">
        <v>-2398.7060000000001</v>
      </c>
      <c r="J220" s="20">
        <v>84.95</v>
      </c>
      <c r="K220" s="20">
        <v>203770.09</v>
      </c>
      <c r="L220" s="20">
        <v>37087.374000000003</v>
      </c>
      <c r="M220" s="19">
        <v>84.95</v>
      </c>
      <c r="N220" s="19">
        <v>3150596.07</v>
      </c>
      <c r="O220" s="27"/>
      <c r="P220" s="33">
        <f>IF(F220="Franchisee Rate Adjustment","",VLOOKUP(G220,[1]FINAL!A:D,4,FALSE))</f>
        <v>2398.7069999999999</v>
      </c>
      <c r="Q220" s="33">
        <f>IF(F220="Franchisee Rate Adjustment",SUMIF('[1]Fran Bank Payment'!A:A,G220,'[1]Fran Bank Payment'!G:G),VLOOKUP(G220,[1]FINAL!A:E,5,FALSE))</f>
        <v>203770.16</v>
      </c>
      <c r="R220" s="3">
        <f>IF(E220="LESS",-ROUND(Q220-K220,3),ROUND(Q220-K220,3))</f>
        <v>-7.0000000000000007E-2</v>
      </c>
      <c r="S220" s="3">
        <f>IF(E220="LESS",-(P220-ABS(I220)),P220-ABS(I220))</f>
        <v>-9.9999999974897946E-4</v>
      </c>
      <c r="T220" s="3">
        <f>L220-I220</f>
        <v>39486.080000000002</v>
      </c>
      <c r="U220" s="21"/>
      <c r="V220" s="21"/>
    </row>
    <row r="221" spans="1:22" ht="15" hidden="1" customHeight="1">
      <c r="A221" s="19" t="s">
        <v>197</v>
      </c>
      <c r="B221" s="19">
        <v>37087.374000000003</v>
      </c>
      <c r="C221" s="20">
        <v>84.95</v>
      </c>
      <c r="D221" s="19">
        <v>3150596.07</v>
      </c>
      <c r="E221" s="19" t="s">
        <v>19</v>
      </c>
      <c r="F221" s="19" t="s">
        <v>20</v>
      </c>
      <c r="G221" s="19" t="s">
        <v>447</v>
      </c>
      <c r="H221" s="20">
        <v>-81.05</v>
      </c>
      <c r="I221" s="20">
        <v>-74.971000000000004</v>
      </c>
      <c r="J221" s="20">
        <v>84.95</v>
      </c>
      <c r="K221" s="20">
        <v>6368.79</v>
      </c>
      <c r="L221" s="20">
        <v>37012.402999999998</v>
      </c>
      <c r="M221" s="19">
        <v>84.95</v>
      </c>
      <c r="N221" s="19">
        <v>3144227.28</v>
      </c>
      <c r="O221" s="27"/>
      <c r="P221" s="33">
        <f>IF(F221="Franchisee Rate Adjustment","",VLOOKUP(G221,[1]FINAL!A:D,4,FALSE))</f>
        <v>74.971000000000004</v>
      </c>
      <c r="Q221" s="33">
        <f>IF(F221="Franchisee Rate Adjustment",SUMIF('[1]Fran Bank Payment'!A:A,G221,'[1]Fran Bank Payment'!G:G),VLOOKUP(G221,[1]FINAL!A:E,5,FALSE))</f>
        <v>6368.7860000000001</v>
      </c>
      <c r="R221" s="3">
        <f>IF(E221="LESS",-ROUND(Q221-K221,3),ROUND(Q221-K221,3))</f>
        <v>4.0000000000000001E-3</v>
      </c>
      <c r="S221" s="3">
        <f>IF(E221="LESS",-(P221-ABS(I221)),P221-ABS(I221))</f>
        <v>0</v>
      </c>
      <c r="T221" s="3">
        <f>L221-I221</f>
        <v>37087.373999999996</v>
      </c>
      <c r="U221" s="21"/>
      <c r="V221" s="21"/>
    </row>
    <row r="222" spans="1:22" ht="15" hidden="1" customHeight="1">
      <c r="A222" s="19" t="s">
        <v>197</v>
      </c>
      <c r="B222" s="19">
        <v>37012.402999999998</v>
      </c>
      <c r="C222" s="20">
        <v>84.95</v>
      </c>
      <c r="D222" s="19">
        <v>3144227.28</v>
      </c>
      <c r="E222" s="19" t="s">
        <v>19</v>
      </c>
      <c r="F222" s="19" t="s">
        <v>20</v>
      </c>
      <c r="G222" s="19" t="s">
        <v>446</v>
      </c>
      <c r="H222" s="20">
        <v>-2006.13</v>
      </c>
      <c r="I222" s="20">
        <v>-1615.3030000000001</v>
      </c>
      <c r="J222" s="20">
        <v>84.95</v>
      </c>
      <c r="K222" s="20">
        <v>137219.98000000001</v>
      </c>
      <c r="L222" s="20">
        <v>35397.1</v>
      </c>
      <c r="M222" s="19">
        <v>84.95</v>
      </c>
      <c r="N222" s="19">
        <v>3007007.3</v>
      </c>
      <c r="O222" s="27"/>
      <c r="P222" s="33">
        <f>IF(F222="Franchisee Rate Adjustment","",VLOOKUP(G222,[1]FINAL!A:D,4,FALSE))</f>
        <v>1615.3040000000001</v>
      </c>
      <c r="Q222" s="33">
        <f>IF(F222="Franchisee Rate Adjustment",SUMIF('[1]Fran Bank Payment'!A:A,G222,'[1]Fran Bank Payment'!G:G),VLOOKUP(G222,[1]FINAL!A:E,5,FALSE))</f>
        <v>137220.07500000001</v>
      </c>
      <c r="R222" s="3">
        <f>IF(E222="LESS",-ROUND(Q222-K222,3),ROUND(Q222-K222,3))</f>
        <v>-9.5000000000000001E-2</v>
      </c>
      <c r="S222" s="3">
        <f>IF(E222="LESS",-(P222-ABS(I222)),P222-ABS(I222))</f>
        <v>-9.9999999997635314E-4</v>
      </c>
      <c r="T222" s="3">
        <f>L222-I222</f>
        <v>37012.402999999998</v>
      </c>
      <c r="U222" s="21"/>
      <c r="V222" s="21"/>
    </row>
    <row r="223" spans="1:22" ht="15" hidden="1" customHeight="1">
      <c r="A223" s="19" t="s">
        <v>197</v>
      </c>
      <c r="B223" s="19">
        <v>35397.1</v>
      </c>
      <c r="C223" s="20">
        <v>84.95</v>
      </c>
      <c r="D223" s="19">
        <v>3007007.3</v>
      </c>
      <c r="E223" s="19" t="s">
        <v>19</v>
      </c>
      <c r="F223" s="19" t="s">
        <v>20</v>
      </c>
      <c r="G223" s="19" t="s">
        <v>445</v>
      </c>
      <c r="H223" s="20">
        <v>-2028.357</v>
      </c>
      <c r="I223" s="20">
        <v>-1567.0889999999999</v>
      </c>
      <c r="J223" s="20">
        <v>84.95</v>
      </c>
      <c r="K223" s="20">
        <v>133124.20000000001</v>
      </c>
      <c r="L223" s="20">
        <v>33830.010999999999</v>
      </c>
      <c r="M223" s="19">
        <v>84.95</v>
      </c>
      <c r="N223" s="19">
        <v>2873883.1</v>
      </c>
      <c r="O223" s="27"/>
      <c r="P223" s="33">
        <f>IF(F223="Franchisee Rate Adjustment","",VLOOKUP(G223,[1]FINAL!A:D,4,FALSE))</f>
        <v>1567.0889999999999</v>
      </c>
      <c r="Q223" s="33">
        <f>IF(F223="Franchisee Rate Adjustment",SUMIF('[1]Fran Bank Payment'!A:A,G223,'[1]Fran Bank Payment'!G:G),VLOOKUP(G223,[1]FINAL!A:E,5,FALSE))</f>
        <v>133124.21100000001</v>
      </c>
      <c r="R223" s="3">
        <f>IF(E223="LESS",-ROUND(Q223-K223,3),ROUND(Q223-K223,3))</f>
        <v>-1.0999999999999999E-2</v>
      </c>
      <c r="S223" s="3">
        <f>IF(E223="LESS",-(P223-ABS(I223)),P223-ABS(I223))</f>
        <v>0</v>
      </c>
      <c r="T223" s="3">
        <f>L223-I223</f>
        <v>35397.1</v>
      </c>
      <c r="U223" s="21"/>
      <c r="V223" s="21"/>
    </row>
    <row r="224" spans="1:22" ht="15" hidden="1" customHeight="1">
      <c r="A224" s="19" t="s">
        <v>197</v>
      </c>
      <c r="B224" s="19">
        <v>33830.010999999999</v>
      </c>
      <c r="C224" s="20">
        <v>84.95</v>
      </c>
      <c r="D224" s="19">
        <v>2873883.1</v>
      </c>
      <c r="E224" s="19" t="s">
        <v>19</v>
      </c>
      <c r="F224" s="19" t="s">
        <v>20</v>
      </c>
      <c r="G224" s="19" t="s">
        <v>444</v>
      </c>
      <c r="H224" s="20">
        <v>-18.190000000000001</v>
      </c>
      <c r="I224" s="20">
        <v>-16.658000000000001</v>
      </c>
      <c r="J224" s="20">
        <v>84.95</v>
      </c>
      <c r="K224" s="20">
        <v>1415.09</v>
      </c>
      <c r="L224" s="20">
        <v>33813.353000000003</v>
      </c>
      <c r="M224" s="19">
        <v>84.95</v>
      </c>
      <c r="N224" s="19">
        <v>2872468.01</v>
      </c>
      <c r="O224" s="27"/>
      <c r="P224" s="33">
        <f>IF(F224="Franchisee Rate Adjustment","",VLOOKUP(G224,[1]FINAL!A:D,4,FALSE))</f>
        <v>16.658000000000001</v>
      </c>
      <c r="Q224" s="33">
        <f>IF(F224="Franchisee Rate Adjustment",SUMIF('[1]Fran Bank Payment'!A:A,G224,'[1]Fran Bank Payment'!G:G),VLOOKUP(G224,[1]FINAL!A:E,5,FALSE))</f>
        <v>1415.097</v>
      </c>
      <c r="R224" s="3">
        <f>IF(E224="LESS",-ROUND(Q224-K224,3),ROUND(Q224-K224,3))</f>
        <v>-7.0000000000000001E-3</v>
      </c>
      <c r="S224" s="3">
        <f>IF(E224="LESS",-(P224-ABS(I224)),P224-ABS(I224))</f>
        <v>0</v>
      </c>
      <c r="T224" s="3">
        <f>L224-I224</f>
        <v>33830.011000000006</v>
      </c>
      <c r="U224" s="21"/>
      <c r="V224" s="21"/>
    </row>
    <row r="225" spans="1:22" ht="15" hidden="1" customHeight="1">
      <c r="A225" s="19" t="s">
        <v>197</v>
      </c>
      <c r="B225" s="19">
        <v>33813.353000000003</v>
      </c>
      <c r="C225" s="20">
        <v>84.95</v>
      </c>
      <c r="D225" s="19">
        <v>2872468.01</v>
      </c>
      <c r="E225" s="19" t="s">
        <v>19</v>
      </c>
      <c r="F225" s="19" t="s">
        <v>20</v>
      </c>
      <c r="G225" s="19" t="s">
        <v>443</v>
      </c>
      <c r="H225" s="20">
        <v>-1821.5</v>
      </c>
      <c r="I225" s="20">
        <v>-1554.7529999999999</v>
      </c>
      <c r="J225" s="20">
        <v>84.95</v>
      </c>
      <c r="K225" s="20">
        <v>132076.26999999999</v>
      </c>
      <c r="L225" s="20">
        <v>32258.6</v>
      </c>
      <c r="M225" s="19">
        <v>84.95</v>
      </c>
      <c r="N225" s="19">
        <v>2740391.74</v>
      </c>
      <c r="O225" s="27"/>
      <c r="P225" s="33">
        <f>IF(F225="Franchisee Rate Adjustment","",VLOOKUP(G225,[1]FINAL!A:D,4,FALSE))</f>
        <v>1554.7550000000001</v>
      </c>
      <c r="Q225" s="33">
        <f>IF(F225="Franchisee Rate Adjustment",SUMIF('[1]Fran Bank Payment'!A:A,G225,'[1]Fran Bank Payment'!G:G),VLOOKUP(G225,[1]FINAL!A:E,5,FALSE))</f>
        <v>132076.43700000001</v>
      </c>
      <c r="R225" s="3">
        <f>IF(E225="LESS",-ROUND(Q225-K225,3),ROUND(Q225-K225,3))</f>
        <v>-0.16700000000000001</v>
      </c>
      <c r="S225" s="3">
        <f>IF(E225="LESS",-(P225-ABS(I225)),P225-ABS(I225))</f>
        <v>-2.00000000018008E-3</v>
      </c>
      <c r="T225" s="3">
        <f>L225-I225</f>
        <v>33813.352999999996</v>
      </c>
      <c r="U225" s="21"/>
      <c r="V225" s="21"/>
    </row>
    <row r="226" spans="1:22" ht="15" hidden="1" customHeight="1">
      <c r="A226" s="19" t="s">
        <v>197</v>
      </c>
      <c r="B226" s="19">
        <v>32258.6</v>
      </c>
      <c r="C226" s="20">
        <v>84.95</v>
      </c>
      <c r="D226" s="19">
        <v>2740391.74</v>
      </c>
      <c r="E226" s="19" t="s">
        <v>19</v>
      </c>
      <c r="F226" s="19" t="s">
        <v>20</v>
      </c>
      <c r="G226" s="19" t="s">
        <v>442</v>
      </c>
      <c r="H226" s="20">
        <v>-40.71</v>
      </c>
      <c r="I226" s="20">
        <v>-37.656999999999996</v>
      </c>
      <c r="J226" s="20">
        <v>84.95</v>
      </c>
      <c r="K226" s="20">
        <v>3198.96</v>
      </c>
      <c r="L226" s="20">
        <v>32220.942999999999</v>
      </c>
      <c r="M226" s="19">
        <v>84.95</v>
      </c>
      <c r="N226" s="19">
        <v>2737192.78</v>
      </c>
      <c r="O226" s="27"/>
      <c r="P226" s="33">
        <f>IF(F226="Franchisee Rate Adjustment","",VLOOKUP(G226,[1]FINAL!A:D,4,FALSE))</f>
        <v>37.656999999999996</v>
      </c>
      <c r="Q226" s="33">
        <f>IF(F226="Franchisee Rate Adjustment",SUMIF('[1]Fran Bank Payment'!A:A,G226,'[1]Fran Bank Payment'!G:G),VLOOKUP(G226,[1]FINAL!A:E,5,FALSE))</f>
        <v>3198.962</v>
      </c>
      <c r="R226" s="3">
        <f>IF(E226="LESS",-ROUND(Q226-K226,3),ROUND(Q226-K226,3))</f>
        <v>-2E-3</v>
      </c>
      <c r="S226" s="3">
        <f>IF(E226="LESS",-(P226-ABS(I226)),P226-ABS(I226))</f>
        <v>0</v>
      </c>
      <c r="T226" s="3">
        <f>L226-I226</f>
        <v>32258.6</v>
      </c>
      <c r="U226" s="21"/>
      <c r="V226" s="21"/>
    </row>
    <row r="227" spans="1:22" ht="15" hidden="1" customHeight="1">
      <c r="A227" s="19" t="s">
        <v>197</v>
      </c>
      <c r="B227" s="19">
        <v>32220.942999999999</v>
      </c>
      <c r="C227" s="20">
        <v>84.95</v>
      </c>
      <c r="D227" s="19">
        <v>2737192.78</v>
      </c>
      <c r="E227" s="19" t="s">
        <v>19</v>
      </c>
      <c r="F227" s="19" t="s">
        <v>20</v>
      </c>
      <c r="G227" s="19" t="s">
        <v>441</v>
      </c>
      <c r="H227" s="20">
        <v>-5425.85</v>
      </c>
      <c r="I227" s="20">
        <v>-4701.0709999999999</v>
      </c>
      <c r="J227" s="20">
        <v>84.95</v>
      </c>
      <c r="K227" s="20">
        <v>399355.98</v>
      </c>
      <c r="L227" s="20">
        <v>27519.871999999999</v>
      </c>
      <c r="M227" s="19">
        <v>84.95</v>
      </c>
      <c r="N227" s="19">
        <v>2337836.7999999998</v>
      </c>
      <c r="O227" s="27"/>
      <c r="P227" s="33">
        <f>IF(F227="Franchisee Rate Adjustment","",VLOOKUP(G227,[1]FINAL!A:D,4,FALSE))</f>
        <v>4701.0730000000003</v>
      </c>
      <c r="Q227" s="33">
        <f>IF(F227="Franchisee Rate Adjustment",SUMIF('[1]Fran Bank Payment'!A:A,G227,'[1]Fran Bank Payment'!G:G),VLOOKUP(G227,[1]FINAL!A:E,5,FALSE))</f>
        <v>399356.15100000001</v>
      </c>
      <c r="R227" s="3">
        <f>IF(E227="LESS",-ROUND(Q227-K227,3),ROUND(Q227-K227,3))</f>
        <v>-0.17100000000000001</v>
      </c>
      <c r="S227" s="3">
        <f>IF(E227="LESS",-(P227-ABS(I227)),P227-ABS(I227))</f>
        <v>-2.0000000004074536E-3</v>
      </c>
      <c r="T227" s="3">
        <f>L227-I227</f>
        <v>32220.942999999999</v>
      </c>
      <c r="U227" s="21"/>
      <c r="V227" s="21"/>
    </row>
    <row r="228" spans="1:22" ht="15" hidden="1" customHeight="1">
      <c r="A228" s="19" t="s">
        <v>197</v>
      </c>
      <c r="B228" s="19">
        <v>27519.871999999999</v>
      </c>
      <c r="C228" s="20">
        <v>84.95</v>
      </c>
      <c r="D228" s="19">
        <v>2337836.7999999998</v>
      </c>
      <c r="E228" s="19" t="s">
        <v>19</v>
      </c>
      <c r="F228" s="19" t="s">
        <v>20</v>
      </c>
      <c r="G228" s="19" t="s">
        <v>440</v>
      </c>
      <c r="H228" s="20">
        <v>-41.77</v>
      </c>
      <c r="I228" s="20">
        <v>-38.384999999999998</v>
      </c>
      <c r="J228" s="20">
        <v>84.95</v>
      </c>
      <c r="K228" s="20">
        <v>3260.81</v>
      </c>
      <c r="L228" s="20">
        <v>27481.487000000001</v>
      </c>
      <c r="M228" s="19">
        <v>84.95</v>
      </c>
      <c r="N228" s="19">
        <v>2334575.9900000002</v>
      </c>
      <c r="O228" s="27"/>
      <c r="P228" s="33">
        <f>IF(F228="Franchisee Rate Adjustment","",VLOOKUP(G228,[1]FINAL!A:D,4,FALSE))</f>
        <v>38.384999999999998</v>
      </c>
      <c r="Q228" s="33">
        <f>IF(F228="Franchisee Rate Adjustment",SUMIF('[1]Fran Bank Payment'!A:A,G228,'[1]Fran Bank Payment'!G:G),VLOOKUP(G228,[1]FINAL!A:E,5,FALSE))</f>
        <v>3260.806</v>
      </c>
      <c r="R228" s="3">
        <f>IF(E228="LESS",-ROUND(Q228-K228,3),ROUND(Q228-K228,3))</f>
        <v>4.0000000000000001E-3</v>
      </c>
      <c r="S228" s="3">
        <f>IF(E228="LESS",-(P228-ABS(I228)),P228-ABS(I228))</f>
        <v>0</v>
      </c>
      <c r="T228" s="3">
        <f>L228-I228</f>
        <v>27519.871999999999</v>
      </c>
      <c r="U228" s="21"/>
      <c r="V228" s="21"/>
    </row>
    <row r="229" spans="1:22" ht="15" hidden="1" customHeight="1">
      <c r="A229" s="19" t="s">
        <v>197</v>
      </c>
      <c r="B229" s="19">
        <v>27481.487000000001</v>
      </c>
      <c r="C229" s="20">
        <v>84.95</v>
      </c>
      <c r="D229" s="19">
        <v>2334575.9900000002</v>
      </c>
      <c r="E229" s="19" t="s">
        <v>19</v>
      </c>
      <c r="F229" s="19" t="s">
        <v>20</v>
      </c>
      <c r="G229" s="19" t="s">
        <v>439</v>
      </c>
      <c r="H229" s="20">
        <v>-2497.08</v>
      </c>
      <c r="I229" s="20">
        <v>-2038.837</v>
      </c>
      <c r="J229" s="20">
        <v>84.95</v>
      </c>
      <c r="K229" s="20">
        <v>173199.22</v>
      </c>
      <c r="L229" s="20">
        <v>25442.65</v>
      </c>
      <c r="M229" s="19">
        <v>84.95</v>
      </c>
      <c r="N229" s="19">
        <v>2161376.77</v>
      </c>
      <c r="O229" s="27"/>
      <c r="P229" s="33">
        <f>IF(F229="Franchisee Rate Adjustment","",VLOOKUP(G229,[1]FINAL!A:D,4,FALSE))</f>
        <v>2038.838</v>
      </c>
      <c r="Q229" s="33">
        <f>IF(F229="Franchisee Rate Adjustment",SUMIF('[1]Fran Bank Payment'!A:A,G229,'[1]Fran Bank Payment'!G:G),VLOOKUP(G229,[1]FINAL!A:E,5,FALSE))</f>
        <v>173199.288</v>
      </c>
      <c r="R229" s="3">
        <f>IF(E229="LESS",-ROUND(Q229-K229,3),ROUND(Q229-K229,3))</f>
        <v>-6.8000000000000005E-2</v>
      </c>
      <c r="S229" s="3">
        <f>IF(E229="LESS",-(P229-ABS(I229)),P229-ABS(I229))</f>
        <v>-9.9999999997635314E-4</v>
      </c>
      <c r="T229" s="3">
        <f>L229-I229</f>
        <v>27481.487000000001</v>
      </c>
      <c r="U229" s="21"/>
      <c r="V229" s="21"/>
    </row>
    <row r="230" spans="1:22" ht="15" hidden="1" customHeight="1">
      <c r="A230" s="19" t="s">
        <v>197</v>
      </c>
      <c r="B230" s="19">
        <v>25442.65</v>
      </c>
      <c r="C230" s="20">
        <v>84.95</v>
      </c>
      <c r="D230" s="19">
        <v>2161376.77</v>
      </c>
      <c r="E230" s="19" t="s">
        <v>19</v>
      </c>
      <c r="F230" s="19" t="s">
        <v>20</v>
      </c>
      <c r="G230" s="19" t="s">
        <v>438</v>
      </c>
      <c r="H230" s="20">
        <v>-111.28</v>
      </c>
      <c r="I230" s="20">
        <v>-102.681</v>
      </c>
      <c r="J230" s="20">
        <v>84.95</v>
      </c>
      <c r="K230" s="20">
        <v>8722.75</v>
      </c>
      <c r="L230" s="20">
        <v>25339.969000000001</v>
      </c>
      <c r="M230" s="19">
        <v>84.95</v>
      </c>
      <c r="N230" s="19">
        <v>2152654.02</v>
      </c>
      <c r="O230" s="27"/>
      <c r="P230" s="33">
        <f>IF(F230="Franchisee Rate Adjustment","",VLOOKUP(G230,[1]FINAL!A:D,4,FALSE))</f>
        <v>102.681</v>
      </c>
      <c r="Q230" s="33">
        <f>IF(F230="Franchisee Rate Adjustment",SUMIF('[1]Fran Bank Payment'!A:A,G230,'[1]Fran Bank Payment'!G:G),VLOOKUP(G230,[1]FINAL!A:E,5,FALSE))</f>
        <v>8722.7510000000002</v>
      </c>
      <c r="R230" s="3">
        <f>IF(E230="LESS",-ROUND(Q230-K230,3),ROUND(Q230-K230,3))</f>
        <v>-1E-3</v>
      </c>
      <c r="S230" s="3">
        <f>IF(E230="LESS",-(P230-ABS(I230)),P230-ABS(I230))</f>
        <v>0</v>
      </c>
      <c r="T230" s="3">
        <f>L230-I230</f>
        <v>25442.65</v>
      </c>
      <c r="U230" s="21"/>
      <c r="V230" s="21"/>
    </row>
    <row r="231" spans="1:22" ht="15" hidden="1" customHeight="1">
      <c r="A231" s="19" t="s">
        <v>197</v>
      </c>
      <c r="B231" s="19">
        <v>25339.969000000001</v>
      </c>
      <c r="C231" s="20">
        <v>84.95</v>
      </c>
      <c r="D231" s="19">
        <v>2152654.02</v>
      </c>
      <c r="E231" s="19" t="s">
        <v>19</v>
      </c>
      <c r="F231" s="19" t="s">
        <v>20</v>
      </c>
      <c r="G231" s="19" t="s">
        <v>437</v>
      </c>
      <c r="H231" s="20">
        <v>-4996.55</v>
      </c>
      <c r="I231" s="20">
        <v>-4332.53</v>
      </c>
      <c r="J231" s="20">
        <v>84.95</v>
      </c>
      <c r="K231" s="20">
        <v>368048.41</v>
      </c>
      <c r="L231" s="20">
        <v>21007.438999999998</v>
      </c>
      <c r="M231" s="19">
        <v>84.95</v>
      </c>
      <c r="N231" s="19">
        <v>1784605.61</v>
      </c>
      <c r="O231" s="27"/>
      <c r="P231" s="33">
        <f>IF(F231="Franchisee Rate Adjustment","",VLOOKUP(G231,[1]FINAL!A:D,4,FALSE))</f>
        <v>4332.5339999999997</v>
      </c>
      <c r="Q231" s="33">
        <f>IF(F231="Franchisee Rate Adjustment",SUMIF('[1]Fran Bank Payment'!A:A,G231,'[1]Fran Bank Payment'!G:G),VLOOKUP(G231,[1]FINAL!A:E,5,FALSE))</f>
        <v>368048.76299999998</v>
      </c>
      <c r="R231" s="3">
        <f>IF(E231="LESS",-ROUND(Q231-K231,3),ROUND(Q231-K231,3))</f>
        <v>-0.35299999999999998</v>
      </c>
      <c r="S231" s="3">
        <f>IF(E231="LESS",-(P231-ABS(I231)),P231-ABS(I231))</f>
        <v>-3.9999999999054126E-3</v>
      </c>
      <c r="T231" s="3">
        <f>L231-I231</f>
        <v>25339.968999999997</v>
      </c>
      <c r="U231" s="21"/>
      <c r="V231" s="21"/>
    </row>
    <row r="232" spans="1:22" ht="15" hidden="1" customHeight="1">
      <c r="A232" s="19" t="s">
        <v>197</v>
      </c>
      <c r="B232" s="19">
        <v>21007.438999999998</v>
      </c>
      <c r="C232" s="20">
        <v>84.95</v>
      </c>
      <c r="D232" s="19">
        <v>1784605.61</v>
      </c>
      <c r="E232" s="19" t="s">
        <v>19</v>
      </c>
      <c r="F232" s="19" t="s">
        <v>20</v>
      </c>
      <c r="G232" s="19" t="s">
        <v>436</v>
      </c>
      <c r="H232" s="20">
        <v>-2083.67</v>
      </c>
      <c r="I232" s="20">
        <v>-2018.3620000000001</v>
      </c>
      <c r="J232" s="20">
        <v>84.95</v>
      </c>
      <c r="K232" s="20">
        <v>171459.85</v>
      </c>
      <c r="L232" s="20">
        <v>18989.077000000001</v>
      </c>
      <c r="M232" s="19">
        <v>84.95</v>
      </c>
      <c r="N232" s="19">
        <v>1613145.76</v>
      </c>
      <c r="O232" s="27"/>
      <c r="P232" s="33">
        <f>IF(F232="Franchisee Rate Adjustment","",VLOOKUP(G232,[1]FINAL!A:D,4,FALSE))</f>
        <v>2018.3620000000001</v>
      </c>
      <c r="Q232" s="33">
        <f>IF(F232="Franchisee Rate Adjustment",SUMIF('[1]Fran Bank Payment'!A:A,G232,'[1]Fran Bank Payment'!G:G),VLOOKUP(G232,[1]FINAL!A:E,5,FALSE))</f>
        <v>171459.85200000001</v>
      </c>
      <c r="R232" s="3">
        <f>IF(E232="LESS",-ROUND(Q232-K232,3),ROUND(Q232-K232,3))</f>
        <v>-2E-3</v>
      </c>
      <c r="S232" s="3">
        <f>IF(E232="LESS",-(P232-ABS(I232)),P232-ABS(I232))</f>
        <v>0</v>
      </c>
      <c r="T232" s="3">
        <f>L232-I232</f>
        <v>21007.439000000002</v>
      </c>
      <c r="U232" s="21"/>
      <c r="V232" s="21"/>
    </row>
    <row r="233" spans="1:22" ht="15" hidden="1" customHeight="1">
      <c r="A233" s="19" t="s">
        <v>197</v>
      </c>
      <c r="B233" s="19">
        <v>18989.077000000001</v>
      </c>
      <c r="C233" s="20">
        <v>84.95</v>
      </c>
      <c r="D233" s="19">
        <v>1613145.76</v>
      </c>
      <c r="E233" s="19" t="s">
        <v>19</v>
      </c>
      <c r="F233" s="19" t="s">
        <v>20</v>
      </c>
      <c r="G233" s="19" t="s">
        <v>435</v>
      </c>
      <c r="H233" s="20">
        <v>-121.1</v>
      </c>
      <c r="I233" s="20">
        <v>-96.88</v>
      </c>
      <c r="J233" s="20">
        <v>84.95</v>
      </c>
      <c r="K233" s="20">
        <v>8229.9599999999991</v>
      </c>
      <c r="L233" s="20">
        <v>18892.197</v>
      </c>
      <c r="M233" s="19">
        <v>84.95</v>
      </c>
      <c r="N233" s="19">
        <v>1604915.8</v>
      </c>
      <c r="O233" s="27"/>
      <c r="P233" s="33">
        <f>IF(F233="Franchisee Rate Adjustment","",VLOOKUP(G233,[1]FINAL!A:D,4,FALSE))</f>
        <v>96.88</v>
      </c>
      <c r="Q233" s="33">
        <f>IF(F233="Franchisee Rate Adjustment",SUMIF('[1]Fran Bank Payment'!A:A,G233,'[1]Fran Bank Payment'!G:G),VLOOKUP(G233,[1]FINAL!A:E,5,FALSE))</f>
        <v>8229.9560000000001</v>
      </c>
      <c r="R233" s="3">
        <f>IF(E233="LESS",-ROUND(Q233-K233,3),ROUND(Q233-K233,3))</f>
        <v>4.0000000000000001E-3</v>
      </c>
      <c r="S233" s="3">
        <f>IF(E233="LESS",-(P233-ABS(I233)),P233-ABS(I233))</f>
        <v>0</v>
      </c>
      <c r="T233" s="3">
        <f>L233-I233</f>
        <v>18989.077000000001</v>
      </c>
      <c r="U233" s="21"/>
      <c r="V233" s="21"/>
    </row>
    <row r="234" spans="1:22" ht="15" hidden="1" customHeight="1">
      <c r="A234" s="19" t="s">
        <v>217</v>
      </c>
      <c r="B234" s="19">
        <v>18892.197</v>
      </c>
      <c r="C234" s="20">
        <v>84.95</v>
      </c>
      <c r="D234" s="19">
        <v>1604915.8</v>
      </c>
      <c r="E234" s="19" t="s">
        <v>19</v>
      </c>
      <c r="F234" s="19" t="s">
        <v>20</v>
      </c>
      <c r="G234" s="19" t="s">
        <v>434</v>
      </c>
      <c r="H234" s="20">
        <v>-685.66</v>
      </c>
      <c r="I234" s="20">
        <v>-548.52800000000002</v>
      </c>
      <c r="J234" s="20">
        <v>84.95</v>
      </c>
      <c r="K234" s="20">
        <v>46597.45</v>
      </c>
      <c r="L234" s="20">
        <v>18343.669000000002</v>
      </c>
      <c r="M234" s="19">
        <v>84.95</v>
      </c>
      <c r="N234" s="19">
        <v>1558318.35</v>
      </c>
      <c r="O234" s="27"/>
      <c r="P234" s="33">
        <f>IF(F234="Franchisee Rate Adjustment","",VLOOKUP(G234,[1]FINAL!A:D,4,FALSE))</f>
        <v>548.52800000000002</v>
      </c>
      <c r="Q234" s="33">
        <f>IF(F234="Franchisee Rate Adjustment",SUMIF('[1]Fran Bank Payment'!A:A,G234,'[1]Fran Bank Payment'!G:G),VLOOKUP(G234,[1]FINAL!A:E,5,FALSE))</f>
        <v>46597.453999999998</v>
      </c>
      <c r="R234" s="3">
        <f>IF(E234="LESS",-ROUND(Q234-K234,3),ROUND(Q234-K234,3))</f>
        <v>-4.0000000000000001E-3</v>
      </c>
      <c r="S234" s="3">
        <f>IF(E234="LESS",-(P234-ABS(I234)),P234-ABS(I234))</f>
        <v>0</v>
      </c>
      <c r="T234" s="3">
        <f>L234-I234</f>
        <v>18892.197</v>
      </c>
      <c r="U234" s="21"/>
      <c r="V234" s="21"/>
    </row>
    <row r="235" spans="1:22" ht="15" hidden="1" customHeight="1">
      <c r="A235" s="19" t="s">
        <v>217</v>
      </c>
      <c r="B235" s="19">
        <v>18343.669000000002</v>
      </c>
      <c r="C235" s="20">
        <v>84.95</v>
      </c>
      <c r="D235" s="19">
        <v>1558318.35</v>
      </c>
      <c r="E235" s="19" t="s">
        <v>19</v>
      </c>
      <c r="F235" s="19" t="s">
        <v>20</v>
      </c>
      <c r="G235" s="19" t="s">
        <v>433</v>
      </c>
      <c r="H235" s="20">
        <v>-456.27</v>
      </c>
      <c r="I235" s="20">
        <v>-365.01600000000002</v>
      </c>
      <c r="J235" s="20">
        <v>84.95</v>
      </c>
      <c r="K235" s="20">
        <v>31008.11</v>
      </c>
      <c r="L235" s="20">
        <v>17978.652999999998</v>
      </c>
      <c r="M235" s="19">
        <v>84.95</v>
      </c>
      <c r="N235" s="19">
        <v>1527310.24</v>
      </c>
      <c r="O235" s="27"/>
      <c r="P235" s="33">
        <f>IF(F235="Franchisee Rate Adjustment","",VLOOKUP(G235,[1]FINAL!A:D,4,FALSE))</f>
        <v>365.01600000000002</v>
      </c>
      <c r="Q235" s="33">
        <f>IF(F235="Franchisee Rate Adjustment",SUMIF('[1]Fran Bank Payment'!A:A,G235,'[1]Fran Bank Payment'!G:G),VLOOKUP(G235,[1]FINAL!A:E,5,FALSE))</f>
        <v>31008.109</v>
      </c>
      <c r="R235" s="3">
        <f>IF(E235="LESS",-ROUND(Q235-K235,3),ROUND(Q235-K235,3))</f>
        <v>1E-3</v>
      </c>
      <c r="S235" s="3">
        <f>IF(E235="LESS",-(P235-ABS(I235)),P235-ABS(I235))</f>
        <v>0</v>
      </c>
      <c r="T235" s="3">
        <f>L235-I235</f>
        <v>18343.668999999998</v>
      </c>
      <c r="U235" s="21"/>
      <c r="V235" s="21"/>
    </row>
    <row r="236" spans="1:22" ht="15" hidden="1" customHeight="1">
      <c r="A236" s="19" t="s">
        <v>217</v>
      </c>
      <c r="B236" s="19">
        <v>17978.652999999998</v>
      </c>
      <c r="C236" s="20">
        <v>84.95</v>
      </c>
      <c r="D236" s="19">
        <v>1527310.24</v>
      </c>
      <c r="E236" s="19" t="s">
        <v>19</v>
      </c>
      <c r="F236" s="19" t="s">
        <v>20</v>
      </c>
      <c r="G236" s="19" t="s">
        <v>432</v>
      </c>
      <c r="H236" s="20">
        <v>-30.08</v>
      </c>
      <c r="I236" s="20">
        <v>-24.064</v>
      </c>
      <c r="J236" s="20">
        <v>84.95</v>
      </c>
      <c r="K236" s="20">
        <v>2044.24</v>
      </c>
      <c r="L236" s="20">
        <v>17954.589</v>
      </c>
      <c r="M236" s="19">
        <v>84.95</v>
      </c>
      <c r="N236" s="19">
        <v>1525266</v>
      </c>
      <c r="O236" s="27"/>
      <c r="P236" s="33">
        <f>IF(F236="Franchisee Rate Adjustment","",VLOOKUP(G236,[1]FINAL!A:D,4,FALSE))</f>
        <v>24.064</v>
      </c>
      <c r="Q236" s="33">
        <f>IF(F236="Franchisee Rate Adjustment",SUMIF('[1]Fran Bank Payment'!A:A,G236,'[1]Fran Bank Payment'!G:G),VLOOKUP(G236,[1]FINAL!A:E,5,FALSE))</f>
        <v>2044.2370000000001</v>
      </c>
      <c r="R236" s="3">
        <f>IF(E236="LESS",-ROUND(Q236-K236,3),ROUND(Q236-K236,3))</f>
        <v>3.0000000000000001E-3</v>
      </c>
      <c r="S236" s="3">
        <f>IF(E236="LESS",-(P236-ABS(I236)),P236-ABS(I236))</f>
        <v>0</v>
      </c>
      <c r="T236" s="3">
        <f>L236-I236</f>
        <v>17978.652999999998</v>
      </c>
      <c r="U236" s="21"/>
      <c r="V236" s="21"/>
    </row>
    <row r="237" spans="1:22" ht="15" hidden="1" customHeight="1">
      <c r="A237" s="19" t="s">
        <v>217</v>
      </c>
      <c r="B237" s="19">
        <v>17954.589</v>
      </c>
      <c r="C237" s="20">
        <v>84.95</v>
      </c>
      <c r="D237" s="19">
        <v>1525266</v>
      </c>
      <c r="E237" s="19" t="s">
        <v>19</v>
      </c>
      <c r="F237" s="19" t="s">
        <v>20</v>
      </c>
      <c r="G237" s="19" t="s">
        <v>431</v>
      </c>
      <c r="H237" s="20">
        <v>-36.369999999999997</v>
      </c>
      <c r="I237" s="20">
        <v>-33.642000000000003</v>
      </c>
      <c r="J237" s="20">
        <v>84.95</v>
      </c>
      <c r="K237" s="20">
        <v>2857.89</v>
      </c>
      <c r="L237" s="20">
        <v>17920.947</v>
      </c>
      <c r="M237" s="19">
        <v>84.95</v>
      </c>
      <c r="N237" s="19">
        <v>1522408.11</v>
      </c>
      <c r="O237" s="27"/>
      <c r="P237" s="33">
        <f>IF(F237="Franchisee Rate Adjustment","",VLOOKUP(G237,[1]FINAL!A:D,4,FALSE))</f>
        <v>33.642000000000003</v>
      </c>
      <c r="Q237" s="33">
        <f>IF(F237="Franchisee Rate Adjustment",SUMIF('[1]Fran Bank Payment'!A:A,G237,'[1]Fran Bank Payment'!G:G),VLOOKUP(G237,[1]FINAL!A:E,5,FALSE))</f>
        <v>2857.8879999999999</v>
      </c>
      <c r="R237" s="3">
        <f>IF(E237="LESS",-ROUND(Q237-K237,3),ROUND(Q237-K237,3))</f>
        <v>2E-3</v>
      </c>
      <c r="S237" s="3">
        <f>IF(E237="LESS",-(P237-ABS(I237)),P237-ABS(I237))</f>
        <v>0</v>
      </c>
      <c r="T237" s="3">
        <f>L237-I237</f>
        <v>17954.589</v>
      </c>
      <c r="U237" s="21"/>
      <c r="V237" s="21"/>
    </row>
    <row r="238" spans="1:22" ht="15" hidden="1" customHeight="1">
      <c r="A238" s="19" t="s">
        <v>217</v>
      </c>
      <c r="B238" s="19">
        <v>17920.947</v>
      </c>
      <c r="C238" s="20">
        <v>84.95</v>
      </c>
      <c r="D238" s="19">
        <v>1522408.11</v>
      </c>
      <c r="E238" s="19" t="s">
        <v>19</v>
      </c>
      <c r="F238" s="19" t="s">
        <v>20</v>
      </c>
      <c r="G238" s="19" t="s">
        <v>430</v>
      </c>
      <c r="H238" s="20">
        <v>-530.05999999999995</v>
      </c>
      <c r="I238" s="20">
        <v>-473.892</v>
      </c>
      <c r="J238" s="20">
        <v>84.95</v>
      </c>
      <c r="K238" s="20">
        <v>40257.129999999997</v>
      </c>
      <c r="L238" s="20">
        <v>17447.055</v>
      </c>
      <c r="M238" s="19">
        <v>84.95</v>
      </c>
      <c r="N238" s="19">
        <v>1482150.98</v>
      </c>
      <c r="O238" s="27"/>
      <c r="P238" s="33">
        <f>IF(F238="Franchisee Rate Adjustment","",VLOOKUP(G238,[1]FINAL!A:D,4,FALSE))</f>
        <v>473.892</v>
      </c>
      <c r="Q238" s="33">
        <f>IF(F238="Franchisee Rate Adjustment",SUMIF('[1]Fran Bank Payment'!A:A,G238,'[1]Fran Bank Payment'!G:G),VLOOKUP(G238,[1]FINAL!A:E,5,FALSE))</f>
        <v>40257.125</v>
      </c>
      <c r="R238" s="3">
        <f>IF(E238="LESS",-ROUND(Q238-K238,3),ROUND(Q238-K238,3))</f>
        <v>5.0000000000000001E-3</v>
      </c>
      <c r="S238" s="3">
        <f>IF(E238="LESS",-(P238-ABS(I238)),P238-ABS(I238))</f>
        <v>0</v>
      </c>
      <c r="T238" s="3">
        <f>L238-I238</f>
        <v>17920.947</v>
      </c>
      <c r="U238" s="21"/>
      <c r="V238" s="21"/>
    </row>
    <row r="239" spans="1:22" ht="15" hidden="1" customHeight="1">
      <c r="A239" s="19" t="s">
        <v>217</v>
      </c>
      <c r="B239" s="19">
        <v>17447.055</v>
      </c>
      <c r="C239" s="20">
        <v>84.95</v>
      </c>
      <c r="D239" s="19">
        <v>1482150.98</v>
      </c>
      <c r="E239" s="19" t="s">
        <v>19</v>
      </c>
      <c r="F239" s="19" t="s">
        <v>20</v>
      </c>
      <c r="G239" s="19" t="s">
        <v>429</v>
      </c>
      <c r="H239" s="20">
        <v>-385.47</v>
      </c>
      <c r="I239" s="20">
        <v>-344.26499999999999</v>
      </c>
      <c r="J239" s="20">
        <v>84.95</v>
      </c>
      <c r="K239" s="20">
        <v>29245.32</v>
      </c>
      <c r="L239" s="20">
        <v>17102.79</v>
      </c>
      <c r="M239" s="19">
        <v>84.95</v>
      </c>
      <c r="N239" s="19">
        <v>1452905.66</v>
      </c>
      <c r="O239" s="27"/>
      <c r="P239" s="33">
        <f>IF(F239="Franchisee Rate Adjustment","",VLOOKUP(G239,[1]FINAL!A:D,4,FALSE))</f>
        <v>344.26499999999999</v>
      </c>
      <c r="Q239" s="33">
        <f>IF(F239="Franchisee Rate Adjustment",SUMIF('[1]Fran Bank Payment'!A:A,G239,'[1]Fran Bank Payment'!G:G),VLOOKUP(G239,[1]FINAL!A:E,5,FALSE))</f>
        <v>29245.312000000002</v>
      </c>
      <c r="R239" s="3">
        <f>IF(E239="LESS",-ROUND(Q239-K239,3),ROUND(Q239-K239,3))</f>
        <v>8.0000000000000002E-3</v>
      </c>
      <c r="S239" s="3">
        <f>IF(E239="LESS",-(P239-ABS(I239)),P239-ABS(I239))</f>
        <v>0</v>
      </c>
      <c r="T239" s="3">
        <f>L239-I239</f>
        <v>17447.055</v>
      </c>
      <c r="U239" s="21"/>
      <c r="V239" s="21"/>
    </row>
    <row r="240" spans="1:22" ht="15" hidden="1" customHeight="1">
      <c r="A240" s="19" t="s">
        <v>217</v>
      </c>
      <c r="B240" s="19">
        <v>17102.79</v>
      </c>
      <c r="C240" s="20">
        <v>84.95</v>
      </c>
      <c r="D240" s="19">
        <v>1452905.66</v>
      </c>
      <c r="E240" s="19" t="s">
        <v>19</v>
      </c>
      <c r="F240" s="19" t="s">
        <v>20</v>
      </c>
      <c r="G240" s="19" t="s">
        <v>428</v>
      </c>
      <c r="H240" s="20">
        <v>-498.76</v>
      </c>
      <c r="I240" s="20">
        <v>-405.38</v>
      </c>
      <c r="J240" s="20">
        <v>84.95</v>
      </c>
      <c r="K240" s="20">
        <v>34437.03</v>
      </c>
      <c r="L240" s="20">
        <v>16697.41</v>
      </c>
      <c r="M240" s="19">
        <v>84.95</v>
      </c>
      <c r="N240" s="19">
        <v>1418468.63</v>
      </c>
      <c r="O240" s="27"/>
      <c r="P240" s="33">
        <f>IF(F240="Franchisee Rate Adjustment","",VLOOKUP(G240,[1]FINAL!A:D,4,FALSE))</f>
        <v>405.38</v>
      </c>
      <c r="Q240" s="33">
        <f>IF(F240="Franchisee Rate Adjustment",SUMIF('[1]Fran Bank Payment'!A:A,G240,'[1]Fran Bank Payment'!G:G),VLOOKUP(G240,[1]FINAL!A:E,5,FALSE))</f>
        <v>34437.031000000003</v>
      </c>
      <c r="R240" s="3">
        <f>IF(E240="LESS",-ROUND(Q240-K240,3),ROUND(Q240-K240,3))</f>
        <v>-1E-3</v>
      </c>
      <c r="S240" s="3">
        <f>IF(E240="LESS",-(P240-ABS(I240)),P240-ABS(I240))</f>
        <v>0</v>
      </c>
      <c r="T240" s="3">
        <f>L240-I240</f>
        <v>17102.79</v>
      </c>
      <c r="U240" s="21"/>
      <c r="V240" s="21"/>
    </row>
    <row r="241" spans="1:22" ht="15" hidden="1" customHeight="1">
      <c r="A241" s="19" t="s">
        <v>217</v>
      </c>
      <c r="B241" s="19">
        <v>16697.41</v>
      </c>
      <c r="C241" s="20">
        <v>84.95</v>
      </c>
      <c r="D241" s="19">
        <v>1418468.63</v>
      </c>
      <c r="E241" s="19" t="s">
        <v>19</v>
      </c>
      <c r="F241" s="19" t="s">
        <v>20</v>
      </c>
      <c r="G241" s="19" t="s">
        <v>427</v>
      </c>
      <c r="H241" s="20">
        <v>-349.63</v>
      </c>
      <c r="I241" s="20">
        <v>-279.70400000000001</v>
      </c>
      <c r="J241" s="20">
        <v>84.95</v>
      </c>
      <c r="K241" s="20">
        <v>23760.85</v>
      </c>
      <c r="L241" s="20">
        <v>16417.705999999998</v>
      </c>
      <c r="M241" s="19">
        <v>84.95</v>
      </c>
      <c r="N241" s="19">
        <v>1394707.78</v>
      </c>
      <c r="O241" s="27"/>
      <c r="P241" s="33">
        <f>IF(F241="Franchisee Rate Adjustment","",VLOOKUP(G241,[1]FINAL!A:D,4,FALSE))</f>
        <v>279.70400000000001</v>
      </c>
      <c r="Q241" s="33">
        <f>IF(F241="Franchisee Rate Adjustment",SUMIF('[1]Fran Bank Payment'!A:A,G241,'[1]Fran Bank Payment'!G:G),VLOOKUP(G241,[1]FINAL!A:E,5,FALSE))</f>
        <v>23760.855</v>
      </c>
      <c r="R241" s="3">
        <f>IF(E241="LESS",-ROUND(Q241-K241,3),ROUND(Q241-K241,3))</f>
        <v>-5.0000000000000001E-3</v>
      </c>
      <c r="S241" s="3">
        <f>IF(E241="LESS",-(P241-ABS(I241)),P241-ABS(I241))</f>
        <v>0</v>
      </c>
      <c r="T241" s="3">
        <f>L241-I241</f>
        <v>16697.41</v>
      </c>
      <c r="U241" s="21"/>
      <c r="V241" s="21"/>
    </row>
    <row r="242" spans="1:22" ht="15" hidden="1" customHeight="1">
      <c r="A242" s="19" t="s">
        <v>217</v>
      </c>
      <c r="B242" s="19">
        <v>16417.705999999998</v>
      </c>
      <c r="C242" s="20">
        <v>84.95</v>
      </c>
      <c r="D242" s="19">
        <v>1394707.78</v>
      </c>
      <c r="E242" s="19" t="s">
        <v>19</v>
      </c>
      <c r="F242" s="19" t="s">
        <v>20</v>
      </c>
      <c r="G242" s="19" t="s">
        <v>426</v>
      </c>
      <c r="H242" s="20">
        <v>-270.44</v>
      </c>
      <c r="I242" s="20">
        <v>-216.352</v>
      </c>
      <c r="J242" s="20">
        <v>84.95</v>
      </c>
      <c r="K242" s="20">
        <v>18379.099999999999</v>
      </c>
      <c r="L242" s="20">
        <v>16201.353999999999</v>
      </c>
      <c r="M242" s="19">
        <v>84.95</v>
      </c>
      <c r="N242" s="19">
        <v>1376328.68</v>
      </c>
      <c r="O242" s="27"/>
      <c r="P242" s="33">
        <f>IF(F242="Franchisee Rate Adjustment","",VLOOKUP(G242,[1]FINAL!A:D,4,FALSE))</f>
        <v>216.352</v>
      </c>
      <c r="Q242" s="33">
        <f>IF(F242="Franchisee Rate Adjustment",SUMIF('[1]Fran Bank Payment'!A:A,G242,'[1]Fran Bank Payment'!G:G),VLOOKUP(G242,[1]FINAL!A:E,5,FALSE))</f>
        <v>18379.101999999999</v>
      </c>
      <c r="R242" s="3">
        <f>IF(E242="LESS",-ROUND(Q242-K242,3),ROUND(Q242-K242,3))</f>
        <v>-2E-3</v>
      </c>
      <c r="S242" s="3">
        <f>IF(E242="LESS",-(P242-ABS(I242)),P242-ABS(I242))</f>
        <v>0</v>
      </c>
      <c r="T242" s="3">
        <f>L242-I242</f>
        <v>16417.705999999998</v>
      </c>
      <c r="U242" s="21"/>
      <c r="V242" s="21"/>
    </row>
    <row r="243" spans="1:22" ht="15" hidden="1" customHeight="1">
      <c r="A243" s="19" t="s">
        <v>217</v>
      </c>
      <c r="B243" s="19">
        <v>16201.353999999999</v>
      </c>
      <c r="C243" s="20">
        <v>84.95</v>
      </c>
      <c r="D243" s="19">
        <v>1376328.68</v>
      </c>
      <c r="E243" s="19" t="s">
        <v>19</v>
      </c>
      <c r="F243" s="19" t="s">
        <v>20</v>
      </c>
      <c r="G243" s="19" t="s">
        <v>425</v>
      </c>
      <c r="H243" s="20">
        <v>-44.46</v>
      </c>
      <c r="I243" s="20">
        <v>-39.039000000000001</v>
      </c>
      <c r="J243" s="20">
        <v>84.95</v>
      </c>
      <c r="K243" s="20">
        <v>3316.36</v>
      </c>
      <c r="L243" s="20">
        <v>16162.315000000001</v>
      </c>
      <c r="M243" s="19">
        <v>84.95</v>
      </c>
      <c r="N243" s="19">
        <v>1373012.32</v>
      </c>
      <c r="O243" s="27"/>
      <c r="P243" s="33">
        <f>IF(F243="Franchisee Rate Adjustment","",VLOOKUP(G243,[1]FINAL!A:D,4,FALSE))</f>
        <v>39.039000000000001</v>
      </c>
      <c r="Q243" s="33">
        <f>IF(F243="Franchisee Rate Adjustment",SUMIF('[1]Fran Bank Payment'!A:A,G243,'[1]Fran Bank Payment'!G:G),VLOOKUP(G243,[1]FINAL!A:E,5,FALSE))</f>
        <v>3316.3629999999998</v>
      </c>
      <c r="R243" s="3">
        <f>IF(E243="LESS",-ROUND(Q243-K243,3),ROUND(Q243-K243,3))</f>
        <v>-3.0000000000000001E-3</v>
      </c>
      <c r="S243" s="3">
        <f>IF(E243="LESS",-(P243-ABS(I243)),P243-ABS(I243))</f>
        <v>0</v>
      </c>
      <c r="T243" s="3">
        <f>L243-I243</f>
        <v>16201.354000000001</v>
      </c>
      <c r="U243" s="21"/>
      <c r="V243" s="21"/>
    </row>
    <row r="244" spans="1:22" ht="15" hidden="1" customHeight="1">
      <c r="A244" s="19" t="s">
        <v>217</v>
      </c>
      <c r="B244" s="19">
        <v>16162.315000000001</v>
      </c>
      <c r="C244" s="20">
        <v>84.95</v>
      </c>
      <c r="D244" s="19">
        <v>1373012.32</v>
      </c>
      <c r="E244" s="19" t="s">
        <v>19</v>
      </c>
      <c r="F244" s="19" t="s">
        <v>20</v>
      </c>
      <c r="G244" s="19" t="s">
        <v>424</v>
      </c>
      <c r="H244" s="20">
        <v>-126.3</v>
      </c>
      <c r="I244" s="20">
        <v>-116.828</v>
      </c>
      <c r="J244" s="20">
        <v>84.95</v>
      </c>
      <c r="K244" s="20">
        <v>9924.5400000000009</v>
      </c>
      <c r="L244" s="20">
        <v>16045.486999999999</v>
      </c>
      <c r="M244" s="19">
        <v>84.95</v>
      </c>
      <c r="N244" s="19">
        <v>1363087.78</v>
      </c>
      <c r="O244" s="27"/>
      <c r="P244" s="33">
        <f>IF(F244="Franchisee Rate Adjustment","",VLOOKUP(G244,[1]FINAL!A:D,4,FALSE))</f>
        <v>116.828</v>
      </c>
      <c r="Q244" s="33">
        <f>IF(F244="Franchisee Rate Adjustment",SUMIF('[1]Fran Bank Payment'!A:A,G244,'[1]Fran Bank Payment'!G:G),VLOOKUP(G244,[1]FINAL!A:E,5,FALSE))</f>
        <v>9924.5390000000007</v>
      </c>
      <c r="R244" s="3">
        <f>IF(E244="LESS",-ROUND(Q244-K244,3),ROUND(Q244-K244,3))</f>
        <v>1E-3</v>
      </c>
      <c r="S244" s="3">
        <f>IF(E244="LESS",-(P244-ABS(I244)),P244-ABS(I244))</f>
        <v>0</v>
      </c>
      <c r="T244" s="3">
        <f>L244-I244</f>
        <v>16162.314999999999</v>
      </c>
      <c r="U244" s="21"/>
      <c r="V244" s="21"/>
    </row>
    <row r="245" spans="1:22" ht="15" hidden="1" customHeight="1">
      <c r="A245" s="19" t="s">
        <v>217</v>
      </c>
      <c r="B245" s="19">
        <v>16045.486999999999</v>
      </c>
      <c r="C245" s="20">
        <v>84.95</v>
      </c>
      <c r="D245" s="19">
        <v>1363087.78</v>
      </c>
      <c r="E245" s="19" t="s">
        <v>19</v>
      </c>
      <c r="F245" s="19" t="s">
        <v>20</v>
      </c>
      <c r="G245" s="19" t="s">
        <v>423</v>
      </c>
      <c r="H245" s="20">
        <v>-29.6</v>
      </c>
      <c r="I245" s="20">
        <v>-27.38</v>
      </c>
      <c r="J245" s="20">
        <v>84.95</v>
      </c>
      <c r="K245" s="20">
        <v>2325.9299999999998</v>
      </c>
      <c r="L245" s="20">
        <v>16018.107</v>
      </c>
      <c r="M245" s="19">
        <v>84.95</v>
      </c>
      <c r="N245" s="19">
        <v>1360761.85</v>
      </c>
      <c r="O245" s="27"/>
      <c r="P245" s="33">
        <f>IF(F245="Franchisee Rate Adjustment","",VLOOKUP(G245,[1]FINAL!A:D,4,FALSE))</f>
        <v>27.38</v>
      </c>
      <c r="Q245" s="33">
        <f>IF(F245="Franchisee Rate Adjustment",SUMIF('[1]Fran Bank Payment'!A:A,G245,'[1]Fran Bank Payment'!G:G),VLOOKUP(G245,[1]FINAL!A:E,5,FALSE))</f>
        <v>2325.931</v>
      </c>
      <c r="R245" s="3">
        <f>IF(E245="LESS",-ROUND(Q245-K245,3),ROUND(Q245-K245,3))</f>
        <v>-1E-3</v>
      </c>
      <c r="S245" s="3">
        <f>IF(E245="LESS",-(P245-ABS(I245)),P245-ABS(I245))</f>
        <v>0</v>
      </c>
      <c r="T245" s="3">
        <f>L245-I245</f>
        <v>16045.486999999999</v>
      </c>
      <c r="U245" s="21"/>
      <c r="V245" s="21"/>
    </row>
    <row r="246" spans="1:22" ht="15" hidden="1" customHeight="1">
      <c r="A246" s="19" t="s">
        <v>217</v>
      </c>
      <c r="B246" s="19">
        <v>16018.107</v>
      </c>
      <c r="C246" s="20">
        <v>84.95</v>
      </c>
      <c r="D246" s="19">
        <v>1360761.85</v>
      </c>
      <c r="E246" s="19" t="s">
        <v>19</v>
      </c>
      <c r="F246" s="19" t="s">
        <v>20</v>
      </c>
      <c r="G246" s="19" t="s">
        <v>422</v>
      </c>
      <c r="H246" s="20">
        <v>-142.1</v>
      </c>
      <c r="I246" s="20">
        <v>-131.44300000000001</v>
      </c>
      <c r="J246" s="20">
        <v>84.95</v>
      </c>
      <c r="K246" s="20">
        <v>11166.08</v>
      </c>
      <c r="L246" s="20">
        <v>15886.664000000001</v>
      </c>
      <c r="M246" s="19">
        <v>84.95</v>
      </c>
      <c r="N246" s="19">
        <v>1349595.77</v>
      </c>
      <c r="O246" s="27"/>
      <c r="P246" s="33">
        <f>IF(F246="Franchisee Rate Adjustment","",VLOOKUP(G246,[1]FINAL!A:D,4,FALSE))</f>
        <v>131.44300000000001</v>
      </c>
      <c r="Q246" s="33">
        <f>IF(F246="Franchisee Rate Adjustment",SUMIF('[1]Fran Bank Payment'!A:A,G246,'[1]Fran Bank Payment'!G:G),VLOOKUP(G246,[1]FINAL!A:E,5,FALSE))</f>
        <v>11166.083000000001</v>
      </c>
      <c r="R246" s="3">
        <f>IF(E246="LESS",-ROUND(Q246-K246,3),ROUND(Q246-K246,3))</f>
        <v>-3.0000000000000001E-3</v>
      </c>
      <c r="S246" s="3">
        <f>IF(E246="LESS",-(P246-ABS(I246)),P246-ABS(I246))</f>
        <v>0</v>
      </c>
      <c r="T246" s="3">
        <f>L246-I246</f>
        <v>16018.107</v>
      </c>
      <c r="U246" s="21"/>
      <c r="V246" s="21"/>
    </row>
    <row r="247" spans="1:22" ht="15" hidden="1" customHeight="1">
      <c r="A247" s="19" t="s">
        <v>217</v>
      </c>
      <c r="B247" s="19">
        <v>15886.664000000001</v>
      </c>
      <c r="C247" s="20">
        <v>84.95</v>
      </c>
      <c r="D247" s="19">
        <v>1349595.77</v>
      </c>
      <c r="E247" s="19" t="s">
        <v>19</v>
      </c>
      <c r="F247" s="19" t="s">
        <v>20</v>
      </c>
      <c r="G247" s="19" t="s">
        <v>421</v>
      </c>
      <c r="H247" s="20">
        <v>-1528.11</v>
      </c>
      <c r="I247" s="20">
        <v>-1381.6289999999999</v>
      </c>
      <c r="J247" s="20">
        <v>84.95</v>
      </c>
      <c r="K247" s="20">
        <v>117369.38</v>
      </c>
      <c r="L247" s="20">
        <v>14505.035</v>
      </c>
      <c r="M247" s="19">
        <v>84.95</v>
      </c>
      <c r="N247" s="19">
        <v>1232226.3899999999</v>
      </c>
      <c r="O247" s="27"/>
      <c r="P247" s="33">
        <f>IF(F247="Franchisee Rate Adjustment","",VLOOKUP(G247,[1]FINAL!A:D,4,FALSE))</f>
        <v>1381.6289999999999</v>
      </c>
      <c r="Q247" s="33">
        <f>IF(F247="Franchisee Rate Adjustment",SUMIF('[1]Fran Bank Payment'!A:A,G247,'[1]Fran Bank Payment'!G:G),VLOOKUP(G247,[1]FINAL!A:E,5,FALSE))</f>
        <v>117369.38400000001</v>
      </c>
      <c r="R247" s="3">
        <f>IF(E247="LESS",-ROUND(Q247-K247,3),ROUND(Q247-K247,3))</f>
        <v>-4.0000000000000001E-3</v>
      </c>
      <c r="S247" s="3">
        <f>IF(E247="LESS",-(P247-ABS(I247)),P247-ABS(I247))</f>
        <v>0</v>
      </c>
      <c r="T247" s="3">
        <f>L247-I247</f>
        <v>15886.664000000001</v>
      </c>
      <c r="U247" s="21"/>
      <c r="V247" s="21"/>
    </row>
    <row r="248" spans="1:22" ht="15" hidden="1" customHeight="1">
      <c r="A248" s="19" t="s">
        <v>217</v>
      </c>
      <c r="B248" s="19">
        <v>14505.035</v>
      </c>
      <c r="C248" s="20">
        <v>84.95</v>
      </c>
      <c r="D248" s="19">
        <v>1232226.3899999999</v>
      </c>
      <c r="E248" s="19" t="s">
        <v>19</v>
      </c>
      <c r="F248" s="19" t="s">
        <v>20</v>
      </c>
      <c r="G248" s="19" t="s">
        <v>420</v>
      </c>
      <c r="H248" s="20">
        <v>-106.14</v>
      </c>
      <c r="I248" s="20">
        <v>-98.177999999999997</v>
      </c>
      <c r="J248" s="20">
        <v>84.95</v>
      </c>
      <c r="K248" s="20">
        <v>8340.2199999999993</v>
      </c>
      <c r="L248" s="20">
        <v>14406.857</v>
      </c>
      <c r="M248" s="19">
        <v>84.95</v>
      </c>
      <c r="N248" s="19">
        <v>1223886.17</v>
      </c>
      <c r="O248" s="27"/>
      <c r="P248" s="33">
        <f>IF(F248="Franchisee Rate Adjustment","",VLOOKUP(G248,[1]FINAL!A:D,4,FALSE))</f>
        <v>98.179000000000002</v>
      </c>
      <c r="Q248" s="33">
        <f>IF(F248="Franchisee Rate Adjustment",SUMIF('[1]Fran Bank Payment'!A:A,G248,'[1]Fran Bank Payment'!G:G),VLOOKUP(G248,[1]FINAL!A:E,5,FALSE))</f>
        <v>8340.3060000000005</v>
      </c>
      <c r="R248" s="3">
        <f>IF(E248="LESS",-ROUND(Q248-K248,3),ROUND(Q248-K248,3))</f>
        <v>-8.5999999999999993E-2</v>
      </c>
      <c r="S248" s="3">
        <f>IF(E248="LESS",-(P248-ABS(I248)),P248-ABS(I248))</f>
        <v>-1.0000000000047748E-3</v>
      </c>
      <c r="T248" s="3">
        <f>L248-I248</f>
        <v>14505.035</v>
      </c>
      <c r="U248" s="21"/>
      <c r="V248" s="21"/>
    </row>
    <row r="249" spans="1:22" ht="15" hidden="1" customHeight="1">
      <c r="A249" s="19" t="s">
        <v>217</v>
      </c>
      <c r="B249" s="19">
        <v>14406.857</v>
      </c>
      <c r="C249" s="20">
        <v>84.95</v>
      </c>
      <c r="D249" s="19">
        <v>1223886.17</v>
      </c>
      <c r="E249" s="19" t="s">
        <v>19</v>
      </c>
      <c r="F249" s="19" t="s">
        <v>20</v>
      </c>
      <c r="G249" s="19" t="s">
        <v>419</v>
      </c>
      <c r="H249" s="20">
        <v>-3204.86</v>
      </c>
      <c r="I249" s="20">
        <v>-3014.8180000000002</v>
      </c>
      <c r="J249" s="20">
        <v>84.95</v>
      </c>
      <c r="K249" s="20">
        <v>256108.78</v>
      </c>
      <c r="L249" s="20">
        <v>11392.039000000001</v>
      </c>
      <c r="M249" s="19">
        <v>84.95</v>
      </c>
      <c r="N249" s="19">
        <v>967777.39</v>
      </c>
      <c r="O249" s="27"/>
      <c r="P249" s="33">
        <f>IF(F249="Franchisee Rate Adjustment","",VLOOKUP(G249,[1]FINAL!A:D,4,FALSE))</f>
        <v>3014.8180000000002</v>
      </c>
      <c r="Q249" s="33">
        <f>IF(F249="Franchisee Rate Adjustment",SUMIF('[1]Fran Bank Payment'!A:A,G249,'[1]Fran Bank Payment'!G:G),VLOOKUP(G249,[1]FINAL!A:E,5,FALSE))</f>
        <v>256108.78899999999</v>
      </c>
      <c r="R249" s="3">
        <f>IF(E249="LESS",-ROUND(Q249-K249,3),ROUND(Q249-K249,3))</f>
        <v>-8.9999999999999993E-3</v>
      </c>
      <c r="S249" s="3">
        <f>IF(E249="LESS",-(P249-ABS(I249)),P249-ABS(I249))</f>
        <v>0</v>
      </c>
      <c r="T249" s="3">
        <f>L249-I249</f>
        <v>14406.857</v>
      </c>
      <c r="U249" s="21"/>
      <c r="V249" s="21"/>
    </row>
    <row r="250" spans="1:22" ht="15" hidden="1" customHeight="1">
      <c r="A250" s="19" t="s">
        <v>217</v>
      </c>
      <c r="B250" s="19">
        <v>11392.039000000001</v>
      </c>
      <c r="C250" s="20">
        <v>84.95</v>
      </c>
      <c r="D250" s="19">
        <v>967777.39</v>
      </c>
      <c r="E250" s="19" t="s">
        <v>19</v>
      </c>
      <c r="F250" s="19" t="s">
        <v>20</v>
      </c>
      <c r="G250" s="19" t="s">
        <v>418</v>
      </c>
      <c r="H250" s="20">
        <v>-50.87</v>
      </c>
      <c r="I250" s="20">
        <v>-47.054000000000002</v>
      </c>
      <c r="J250" s="20">
        <v>84.95</v>
      </c>
      <c r="K250" s="20">
        <v>3997.24</v>
      </c>
      <c r="L250" s="20">
        <v>11344.985000000001</v>
      </c>
      <c r="M250" s="19">
        <v>84.95</v>
      </c>
      <c r="N250" s="19">
        <v>963780.15</v>
      </c>
      <c r="O250" s="27"/>
      <c r="P250" s="33">
        <f>IF(F250="Franchisee Rate Adjustment","",VLOOKUP(G250,[1]FINAL!A:D,4,FALSE))</f>
        <v>47.055</v>
      </c>
      <c r="Q250" s="33">
        <f>IF(F250="Franchisee Rate Adjustment",SUMIF('[1]Fran Bank Payment'!A:A,G250,'[1]Fran Bank Payment'!G:G),VLOOKUP(G250,[1]FINAL!A:E,5,FALSE))</f>
        <v>3997.3220000000001</v>
      </c>
      <c r="R250" s="3">
        <f>IF(E250="LESS",-ROUND(Q250-K250,3),ROUND(Q250-K250,3))</f>
        <v>-8.2000000000000003E-2</v>
      </c>
      <c r="S250" s="3">
        <f>IF(E250="LESS",-(P250-ABS(I250)),P250-ABS(I250))</f>
        <v>-9.9999999999766942E-4</v>
      </c>
      <c r="T250" s="3">
        <f>L250-I250</f>
        <v>11392.039000000001</v>
      </c>
      <c r="U250" s="21"/>
      <c r="V250" s="21"/>
    </row>
    <row r="251" spans="1:22" ht="15" hidden="1" customHeight="1">
      <c r="A251" s="19" t="s">
        <v>217</v>
      </c>
      <c r="B251" s="19">
        <v>11344.985000000001</v>
      </c>
      <c r="C251" s="20">
        <v>84.95</v>
      </c>
      <c r="D251" s="19">
        <v>963780.15</v>
      </c>
      <c r="E251" s="19" t="s">
        <v>19</v>
      </c>
      <c r="F251" s="19" t="s">
        <v>20</v>
      </c>
      <c r="G251" s="19" t="s">
        <v>417</v>
      </c>
      <c r="H251" s="20">
        <v>-1842.0809999999999</v>
      </c>
      <c r="I251" s="20">
        <v>-1631.144</v>
      </c>
      <c r="J251" s="20">
        <v>84.95</v>
      </c>
      <c r="K251" s="20">
        <v>138565.68</v>
      </c>
      <c r="L251" s="20">
        <v>9713.8410000000003</v>
      </c>
      <c r="M251" s="19">
        <v>84.95</v>
      </c>
      <c r="N251" s="19">
        <v>825214.47</v>
      </c>
      <c r="O251" s="27"/>
      <c r="P251" s="33">
        <f>IF(F251="Franchisee Rate Adjustment","",VLOOKUP(G251,[1]FINAL!A:D,4,FALSE))</f>
        <v>1631.144</v>
      </c>
      <c r="Q251" s="33">
        <f>IF(F251="Franchisee Rate Adjustment",SUMIF('[1]Fran Bank Payment'!A:A,G251,'[1]Fran Bank Payment'!G:G),VLOOKUP(G251,[1]FINAL!A:E,5,FALSE))</f>
        <v>138565.68299999999</v>
      </c>
      <c r="R251" s="3">
        <f>IF(E251="LESS",-ROUND(Q251-K251,3),ROUND(Q251-K251,3))</f>
        <v>-3.0000000000000001E-3</v>
      </c>
      <c r="S251" s="3">
        <f>IF(E251="LESS",-(P251-ABS(I251)),P251-ABS(I251))</f>
        <v>0</v>
      </c>
      <c r="T251" s="3">
        <f>L251-I251</f>
        <v>11344.985000000001</v>
      </c>
      <c r="U251" s="21"/>
      <c r="V251" s="21"/>
    </row>
    <row r="252" spans="1:22" ht="15" hidden="1" customHeight="1">
      <c r="A252" s="19" t="s">
        <v>217</v>
      </c>
      <c r="B252" s="19">
        <v>9713.8410000000003</v>
      </c>
      <c r="C252" s="20">
        <v>84.95</v>
      </c>
      <c r="D252" s="19">
        <v>825214.47</v>
      </c>
      <c r="E252" s="19" t="s">
        <v>19</v>
      </c>
      <c r="F252" s="19" t="s">
        <v>20</v>
      </c>
      <c r="G252" s="19" t="s">
        <v>416</v>
      </c>
      <c r="H252" s="20">
        <v>-127.74</v>
      </c>
      <c r="I252" s="20">
        <v>-118.11</v>
      </c>
      <c r="J252" s="20">
        <v>84.95</v>
      </c>
      <c r="K252" s="20">
        <v>10033.450000000001</v>
      </c>
      <c r="L252" s="20">
        <v>9595.7309999999998</v>
      </c>
      <c r="M252" s="19">
        <v>84.95</v>
      </c>
      <c r="N252" s="19">
        <v>815181.02</v>
      </c>
      <c r="O252" s="27"/>
      <c r="P252" s="33">
        <f>IF(F252="Franchisee Rate Adjustment","",VLOOKUP(G252,[1]FINAL!A:D,4,FALSE))</f>
        <v>118.11</v>
      </c>
      <c r="Q252" s="33">
        <f>IF(F252="Franchisee Rate Adjustment",SUMIF('[1]Fran Bank Payment'!A:A,G252,'[1]Fran Bank Payment'!G:G),VLOOKUP(G252,[1]FINAL!A:E,5,FALSE))</f>
        <v>10033.445</v>
      </c>
      <c r="R252" s="3">
        <f>IF(E252="LESS",-ROUND(Q252-K252,3),ROUND(Q252-K252,3))</f>
        <v>5.0000000000000001E-3</v>
      </c>
      <c r="S252" s="3">
        <f>IF(E252="LESS",-(P252-ABS(I252)),P252-ABS(I252))</f>
        <v>0</v>
      </c>
      <c r="T252" s="3">
        <f>L252-I252</f>
        <v>9713.8410000000003</v>
      </c>
      <c r="U252" s="21"/>
      <c r="V252" s="21"/>
    </row>
    <row r="253" spans="1:22" ht="15" hidden="1" customHeight="1">
      <c r="A253" s="19" t="s">
        <v>217</v>
      </c>
      <c r="B253" s="19">
        <v>9595.7309999999998</v>
      </c>
      <c r="C253" s="20">
        <v>84.95</v>
      </c>
      <c r="D253" s="19">
        <v>815181.02</v>
      </c>
      <c r="E253" s="19" t="s">
        <v>19</v>
      </c>
      <c r="F253" s="19" t="s">
        <v>20</v>
      </c>
      <c r="G253" s="19" t="s">
        <v>415</v>
      </c>
      <c r="H253" s="20">
        <v>-82</v>
      </c>
      <c r="I253" s="20">
        <v>-75.847999999999999</v>
      </c>
      <c r="J253" s="20">
        <v>84.95</v>
      </c>
      <c r="K253" s="20">
        <v>6443.29</v>
      </c>
      <c r="L253" s="20">
        <v>9519.8829999999998</v>
      </c>
      <c r="M253" s="19">
        <v>84.95</v>
      </c>
      <c r="N253" s="19">
        <v>808737.73</v>
      </c>
      <c r="O253" s="27"/>
      <c r="P253" s="33">
        <f>IF(F253="Franchisee Rate Adjustment","",VLOOKUP(G253,[1]FINAL!A:D,4,FALSE))</f>
        <v>75.849000000000004</v>
      </c>
      <c r="Q253" s="33">
        <f>IF(F253="Franchisee Rate Adjustment",SUMIF('[1]Fran Bank Payment'!A:A,G253,'[1]Fran Bank Payment'!G:G),VLOOKUP(G253,[1]FINAL!A:E,5,FALSE))</f>
        <v>6443.3729999999996</v>
      </c>
      <c r="R253" s="3">
        <f>IF(E253="LESS",-ROUND(Q253-K253,3),ROUND(Q253-K253,3))</f>
        <v>-8.3000000000000004E-2</v>
      </c>
      <c r="S253" s="3">
        <f>IF(E253="LESS",-(P253-ABS(I253)),P253-ABS(I253))</f>
        <v>-1.0000000000047748E-3</v>
      </c>
      <c r="T253" s="3">
        <f>L253-I253</f>
        <v>9595.7309999999998</v>
      </c>
      <c r="U253" s="21"/>
      <c r="V253" s="21"/>
    </row>
    <row r="254" spans="1:22" ht="15" hidden="1" customHeight="1">
      <c r="A254" s="19" t="s">
        <v>217</v>
      </c>
      <c r="B254" s="19">
        <v>9519.8829999999998</v>
      </c>
      <c r="C254" s="20">
        <v>84.95</v>
      </c>
      <c r="D254" s="19">
        <v>808737.73</v>
      </c>
      <c r="E254" s="19" t="s">
        <v>19</v>
      </c>
      <c r="F254" s="19" t="s">
        <v>20</v>
      </c>
      <c r="G254" s="19" t="s">
        <v>414</v>
      </c>
      <c r="H254" s="20">
        <v>-1229.6199999999999</v>
      </c>
      <c r="I254" s="20">
        <v>-1065.7349999999999</v>
      </c>
      <c r="J254" s="20">
        <v>84.95</v>
      </c>
      <c r="K254" s="20">
        <v>90534.19</v>
      </c>
      <c r="L254" s="20">
        <v>8454.1479999999992</v>
      </c>
      <c r="M254" s="19">
        <v>84.95</v>
      </c>
      <c r="N254" s="19">
        <v>718203.54</v>
      </c>
      <c r="O254" s="27"/>
      <c r="P254" s="33">
        <f>IF(F254="Franchisee Rate Adjustment","",VLOOKUP(G254,[1]FINAL!A:D,4,FALSE))</f>
        <v>1065.7349999999999</v>
      </c>
      <c r="Q254" s="33">
        <f>IF(F254="Franchisee Rate Adjustment",SUMIF('[1]Fran Bank Payment'!A:A,G254,'[1]Fran Bank Payment'!G:G),VLOOKUP(G254,[1]FINAL!A:E,5,FALSE))</f>
        <v>90534.187999999995</v>
      </c>
      <c r="R254" s="3">
        <f>IF(E254="LESS",-ROUND(Q254-K254,3),ROUND(Q254-K254,3))</f>
        <v>2E-3</v>
      </c>
      <c r="S254" s="3">
        <f>IF(E254="LESS",-(P254-ABS(I254)),P254-ABS(I254))</f>
        <v>0</v>
      </c>
      <c r="T254" s="3">
        <f>L254-I254</f>
        <v>9519.8829999999998</v>
      </c>
      <c r="U254" s="21"/>
      <c r="V254" s="21"/>
    </row>
    <row r="255" spans="1:22" ht="15" hidden="1" customHeight="1">
      <c r="A255" s="19" t="s">
        <v>217</v>
      </c>
      <c r="B255" s="19">
        <v>8454.1479999999992</v>
      </c>
      <c r="C255" s="20">
        <v>84.95</v>
      </c>
      <c r="D255" s="19">
        <v>718203.54</v>
      </c>
      <c r="E255" s="19" t="s">
        <v>19</v>
      </c>
      <c r="F255" s="19" t="s">
        <v>20</v>
      </c>
      <c r="G255" s="19" t="s">
        <v>413</v>
      </c>
      <c r="H255" s="20">
        <v>-96.13</v>
      </c>
      <c r="I255" s="20">
        <v>-88.918999999999997</v>
      </c>
      <c r="J255" s="20">
        <v>84.95</v>
      </c>
      <c r="K255" s="20">
        <v>7553.67</v>
      </c>
      <c r="L255" s="20">
        <v>8365.2289999999994</v>
      </c>
      <c r="M255" s="19">
        <v>84.95</v>
      </c>
      <c r="N255" s="19">
        <v>710649.87</v>
      </c>
      <c r="O255" s="27"/>
      <c r="P255" s="33">
        <f>IF(F255="Franchisee Rate Adjustment","",VLOOKUP(G255,[1]FINAL!A:D,4,FALSE))</f>
        <v>88.921000000000006</v>
      </c>
      <c r="Q255" s="33">
        <f>IF(F255="Franchisee Rate Adjustment",SUMIF('[1]Fran Bank Payment'!A:A,G255,'[1]Fran Bank Payment'!G:G),VLOOKUP(G255,[1]FINAL!A:E,5,FALSE))</f>
        <v>7553.8389999999999</v>
      </c>
      <c r="R255" s="3">
        <f>IF(E255="LESS",-ROUND(Q255-K255,3),ROUND(Q255-K255,3))</f>
        <v>-0.16900000000000001</v>
      </c>
      <c r="S255" s="3">
        <f>IF(E255="LESS",-(P255-ABS(I255)),P255-ABS(I255))</f>
        <v>-2.0000000000095497E-3</v>
      </c>
      <c r="T255" s="3">
        <f>L255-I255</f>
        <v>8454.1479999999992</v>
      </c>
      <c r="U255" s="21"/>
      <c r="V255" s="21"/>
    </row>
    <row r="256" spans="1:22" ht="15" hidden="1" customHeight="1">
      <c r="A256" s="19" t="s">
        <v>217</v>
      </c>
      <c r="B256" s="19">
        <v>8365.2289999999994</v>
      </c>
      <c r="C256" s="20">
        <v>84.95</v>
      </c>
      <c r="D256" s="19">
        <v>710649.87</v>
      </c>
      <c r="E256" s="19" t="s">
        <v>19</v>
      </c>
      <c r="F256" s="19" t="s">
        <v>20</v>
      </c>
      <c r="G256" s="19" t="s">
        <v>412</v>
      </c>
      <c r="H256" s="20">
        <v>-681.64</v>
      </c>
      <c r="I256" s="20">
        <v>-548.74</v>
      </c>
      <c r="J256" s="20">
        <v>84.95</v>
      </c>
      <c r="K256" s="20">
        <v>46615.45</v>
      </c>
      <c r="L256" s="20">
        <v>7816.4889999999996</v>
      </c>
      <c r="M256" s="19">
        <v>84.95</v>
      </c>
      <c r="N256" s="19">
        <v>664034.42000000004</v>
      </c>
      <c r="O256" s="27"/>
      <c r="P256" s="33">
        <f>IF(F256="Franchisee Rate Adjustment","",VLOOKUP(G256,[1]FINAL!A:D,4,FALSE))</f>
        <v>548.74099999999999</v>
      </c>
      <c r="Q256" s="33">
        <f>IF(F256="Franchisee Rate Adjustment",SUMIF('[1]Fran Bank Payment'!A:A,G256,'[1]Fran Bank Payment'!G:G),VLOOKUP(G256,[1]FINAL!A:E,5,FALSE))</f>
        <v>46615.548000000003</v>
      </c>
      <c r="R256" s="3">
        <f>IF(E256="LESS",-ROUND(Q256-K256,3),ROUND(Q256-K256,3))</f>
        <v>-9.8000000000000004E-2</v>
      </c>
      <c r="S256" s="3">
        <f>IF(E256="LESS",-(P256-ABS(I256)),P256-ABS(I256))</f>
        <v>-9.9999999997635314E-4</v>
      </c>
      <c r="T256" s="3">
        <f>L256-I256</f>
        <v>8365.2289999999994</v>
      </c>
      <c r="U256" s="21"/>
      <c r="V256" s="21"/>
    </row>
    <row r="257" spans="1:22" ht="15" hidden="1" customHeight="1">
      <c r="A257" s="19" t="s">
        <v>217</v>
      </c>
      <c r="B257" s="19">
        <v>7816.4889999999996</v>
      </c>
      <c r="C257" s="20">
        <v>84.95</v>
      </c>
      <c r="D257" s="19">
        <v>664034.42000000004</v>
      </c>
      <c r="E257" s="19" t="s">
        <v>19</v>
      </c>
      <c r="F257" s="19" t="s">
        <v>20</v>
      </c>
      <c r="G257" s="19" t="s">
        <v>411</v>
      </c>
      <c r="H257" s="20">
        <v>-2.2599999999999998</v>
      </c>
      <c r="I257" s="20">
        <v>-2.0910000000000002</v>
      </c>
      <c r="J257" s="20">
        <v>84.95</v>
      </c>
      <c r="K257" s="20">
        <v>177.63</v>
      </c>
      <c r="L257" s="20">
        <v>7814.3980000000001</v>
      </c>
      <c r="M257" s="19">
        <v>84.95</v>
      </c>
      <c r="N257" s="19">
        <v>663856.79</v>
      </c>
      <c r="O257" s="27"/>
      <c r="P257" s="33">
        <f>IF(F257="Franchisee Rate Adjustment","",VLOOKUP(G257,[1]FINAL!A:D,4,FALSE))</f>
        <v>2.0910000000000002</v>
      </c>
      <c r="Q257" s="33">
        <f>IF(F257="Franchisee Rate Adjustment",SUMIF('[1]Fran Bank Payment'!A:A,G257,'[1]Fran Bank Payment'!G:G),VLOOKUP(G257,[1]FINAL!A:E,5,FALSE))</f>
        <v>177.63</v>
      </c>
      <c r="R257" s="3">
        <f>IF(E257="LESS",-ROUND(Q257-K257,3),ROUND(Q257-K257,3))</f>
        <v>0</v>
      </c>
      <c r="S257" s="3">
        <f>IF(E257="LESS",-(P257-ABS(I257)),P257-ABS(I257))</f>
        <v>0</v>
      </c>
      <c r="T257" s="3">
        <f>L257-I257</f>
        <v>7816.4890000000005</v>
      </c>
      <c r="U257" s="21"/>
      <c r="V257" s="21"/>
    </row>
    <row r="258" spans="1:22" ht="15" hidden="1" customHeight="1">
      <c r="A258" s="19" t="s">
        <v>217</v>
      </c>
      <c r="B258" s="19">
        <v>7814.3980000000001</v>
      </c>
      <c r="C258" s="20">
        <v>84.95</v>
      </c>
      <c r="D258" s="19">
        <v>663856.79</v>
      </c>
      <c r="E258" s="19" t="s">
        <v>19</v>
      </c>
      <c r="F258" s="19" t="s">
        <v>20</v>
      </c>
      <c r="G258" s="19" t="s">
        <v>410</v>
      </c>
      <c r="H258" s="20">
        <v>-1588.07</v>
      </c>
      <c r="I258" s="20">
        <v>-1405.585</v>
      </c>
      <c r="J258" s="20">
        <v>84.95</v>
      </c>
      <c r="K258" s="20">
        <v>119404.44</v>
      </c>
      <c r="L258" s="20">
        <v>6408.8130000000001</v>
      </c>
      <c r="M258" s="19">
        <v>84.95</v>
      </c>
      <c r="N258" s="19">
        <v>544452.35</v>
      </c>
      <c r="O258" s="27"/>
      <c r="P258" s="33">
        <f>IF(F258="Franchisee Rate Adjustment","",VLOOKUP(G258,[1]FINAL!A:D,4,FALSE))</f>
        <v>1405.588</v>
      </c>
      <c r="Q258" s="33">
        <f>IF(F258="Franchisee Rate Adjustment",SUMIF('[1]Fran Bank Payment'!A:A,G258,'[1]Fran Bank Payment'!G:G),VLOOKUP(G258,[1]FINAL!A:E,5,FALSE))</f>
        <v>119404.701</v>
      </c>
      <c r="R258" s="3">
        <f>IF(E258="LESS",-ROUND(Q258-K258,3),ROUND(Q258-K258,3))</f>
        <v>-0.26100000000000001</v>
      </c>
      <c r="S258" s="3">
        <f>IF(E258="LESS",-(P258-ABS(I258)),P258-ABS(I258))</f>
        <v>-2.9999999999290594E-3</v>
      </c>
      <c r="T258" s="3">
        <f>L258-I258</f>
        <v>7814.3980000000001</v>
      </c>
      <c r="U258" s="21"/>
      <c r="V258" s="21"/>
    </row>
    <row r="259" spans="1:22" ht="15" hidden="1" customHeight="1">
      <c r="A259" s="19" t="s">
        <v>217</v>
      </c>
      <c r="B259" s="19">
        <v>6408.8130000000001</v>
      </c>
      <c r="C259" s="20">
        <v>84.95</v>
      </c>
      <c r="D259" s="19">
        <v>544452.35</v>
      </c>
      <c r="E259" s="19" t="s">
        <v>19</v>
      </c>
      <c r="F259" s="19" t="s">
        <v>20</v>
      </c>
      <c r="G259" s="19" t="s">
        <v>409</v>
      </c>
      <c r="H259" s="20">
        <v>-732.89</v>
      </c>
      <c r="I259" s="20">
        <v>-710.90300000000002</v>
      </c>
      <c r="J259" s="20">
        <v>84.95</v>
      </c>
      <c r="K259" s="20">
        <v>60391.21</v>
      </c>
      <c r="L259" s="20">
        <v>5697.91</v>
      </c>
      <c r="M259" s="19">
        <v>84.95</v>
      </c>
      <c r="N259" s="19">
        <v>484061.14</v>
      </c>
      <c r="O259" s="27"/>
      <c r="P259" s="33">
        <f>IF(F259="Franchisee Rate Adjustment","",VLOOKUP(G259,[1]FINAL!A:D,4,FALSE))</f>
        <v>710.90300000000002</v>
      </c>
      <c r="Q259" s="33">
        <f>IF(F259="Franchisee Rate Adjustment",SUMIF('[1]Fran Bank Payment'!A:A,G259,'[1]Fran Bank Payment'!G:G),VLOOKUP(G259,[1]FINAL!A:E,5,FALSE))</f>
        <v>60391.21</v>
      </c>
      <c r="R259" s="3">
        <f>IF(E259="LESS",-ROUND(Q259-K259,3),ROUND(Q259-K259,3))</f>
        <v>0</v>
      </c>
      <c r="S259" s="3">
        <f>IF(E259="LESS",-(P259-ABS(I259)),P259-ABS(I259))</f>
        <v>0</v>
      </c>
      <c r="T259" s="3">
        <f>L259-I259</f>
        <v>6408.8130000000001</v>
      </c>
      <c r="U259" s="21"/>
      <c r="V259" s="21"/>
    </row>
    <row r="260" spans="1:22" ht="15" hidden="1" customHeight="1">
      <c r="A260" s="19" t="s">
        <v>220</v>
      </c>
      <c r="B260" s="19">
        <v>5697.91</v>
      </c>
      <c r="C260" s="20">
        <v>84.95</v>
      </c>
      <c r="D260" s="19">
        <v>484061.14</v>
      </c>
      <c r="E260" s="19" t="s">
        <v>19</v>
      </c>
      <c r="F260" s="19" t="s">
        <v>20</v>
      </c>
      <c r="G260" s="19" t="s">
        <v>408</v>
      </c>
      <c r="H260" s="20">
        <v>-129.03</v>
      </c>
      <c r="I260" s="20">
        <v>-103.224</v>
      </c>
      <c r="J260" s="20">
        <v>84.95</v>
      </c>
      <c r="K260" s="20">
        <v>8768.8799999999992</v>
      </c>
      <c r="L260" s="20">
        <v>5594.6859999999997</v>
      </c>
      <c r="M260" s="19">
        <v>84.95</v>
      </c>
      <c r="N260" s="19">
        <v>475292.26</v>
      </c>
      <c r="O260" s="27"/>
      <c r="P260" s="33">
        <f>IF(F260="Franchisee Rate Adjustment","",VLOOKUP(G260,[1]FINAL!A:D,4,FALSE))</f>
        <v>103.224</v>
      </c>
      <c r="Q260" s="33">
        <f>IF(F260="Franchisee Rate Adjustment",SUMIF('[1]Fran Bank Payment'!A:A,G260,'[1]Fran Bank Payment'!G:G),VLOOKUP(G260,[1]FINAL!A:E,5,FALSE))</f>
        <v>8768.8790000000008</v>
      </c>
      <c r="R260" s="3">
        <f>IF(E260="LESS",-ROUND(Q260-K260,3),ROUND(Q260-K260,3))</f>
        <v>1E-3</v>
      </c>
      <c r="S260" s="3">
        <f>IF(E260="LESS",-(P260-ABS(I260)),P260-ABS(I260))</f>
        <v>0</v>
      </c>
      <c r="T260" s="3">
        <f>L260-I260</f>
        <v>5697.91</v>
      </c>
      <c r="U260" s="21"/>
      <c r="V260" s="21"/>
    </row>
    <row r="261" spans="1:22" ht="15" hidden="1" customHeight="1">
      <c r="A261" s="19" t="s">
        <v>220</v>
      </c>
      <c r="B261" s="19">
        <v>5594.6859999999997</v>
      </c>
      <c r="C261" s="20">
        <v>84.95</v>
      </c>
      <c r="D261" s="19">
        <v>475292.26</v>
      </c>
      <c r="E261" s="19" t="s">
        <v>19</v>
      </c>
      <c r="F261" s="19" t="s">
        <v>20</v>
      </c>
      <c r="G261" s="19" t="s">
        <v>407</v>
      </c>
      <c r="H261" s="20">
        <v>-1096.48</v>
      </c>
      <c r="I261" s="20">
        <v>-974.57600000000002</v>
      </c>
      <c r="J261" s="20">
        <v>84.95</v>
      </c>
      <c r="K261" s="20">
        <v>82790.23</v>
      </c>
      <c r="L261" s="20">
        <v>4620.1099999999997</v>
      </c>
      <c r="M261" s="19">
        <v>84.96</v>
      </c>
      <c r="N261" s="19">
        <v>392502.03</v>
      </c>
      <c r="O261" s="27"/>
      <c r="P261" s="33">
        <f>IF(F261="Franchisee Rate Adjustment","",VLOOKUP(G261,[1]FINAL!A:D,4,FALSE))</f>
        <v>974.57600000000002</v>
      </c>
      <c r="Q261" s="33">
        <f>IF(F261="Franchisee Rate Adjustment",SUMIF('[1]Fran Bank Payment'!A:A,G261,'[1]Fran Bank Payment'!G:G),VLOOKUP(G261,[1]FINAL!A:E,5,FALSE))</f>
        <v>82790.231</v>
      </c>
      <c r="R261" s="3">
        <f>IF(E261="LESS",-ROUND(Q261-K261,3),ROUND(Q261-K261,3))</f>
        <v>-1E-3</v>
      </c>
      <c r="S261" s="3">
        <f>IF(E261="LESS",-(P261-ABS(I261)),P261-ABS(I261))</f>
        <v>0</v>
      </c>
      <c r="T261" s="3">
        <f>L261-I261</f>
        <v>5594.6859999999997</v>
      </c>
      <c r="U261" s="21"/>
      <c r="V261" s="21"/>
    </row>
    <row r="262" spans="1:22" ht="15" hidden="1" customHeight="1">
      <c r="A262" s="19" t="s">
        <v>220</v>
      </c>
      <c r="B262" s="19">
        <v>4620.1099999999997</v>
      </c>
      <c r="C262" s="20">
        <v>84.96</v>
      </c>
      <c r="D262" s="19">
        <v>392502.03</v>
      </c>
      <c r="E262" s="19" t="s">
        <v>19</v>
      </c>
      <c r="F262" s="19" t="s">
        <v>20</v>
      </c>
      <c r="G262" s="19" t="s">
        <v>406</v>
      </c>
      <c r="H262" s="20">
        <v>-1996.72</v>
      </c>
      <c r="I262" s="20">
        <v>-1813.9259999999999</v>
      </c>
      <c r="J262" s="20">
        <v>84.96</v>
      </c>
      <c r="K262" s="20">
        <v>154111.15</v>
      </c>
      <c r="L262" s="20">
        <v>2806.1840000000002</v>
      </c>
      <c r="M262" s="19">
        <v>84.95</v>
      </c>
      <c r="N262" s="19">
        <v>238390.88</v>
      </c>
      <c r="O262" s="27"/>
      <c r="P262" s="33">
        <f>IF(F262="Franchisee Rate Adjustment","",VLOOKUP(G262,[1]FINAL!A:D,4,FALSE))</f>
        <v>1813.9259999999999</v>
      </c>
      <c r="Q262" s="33">
        <f>IF(F262="Franchisee Rate Adjustment",SUMIF('[1]Fran Bank Payment'!A:A,G262,'[1]Fran Bank Payment'!G:G),VLOOKUP(G262,[1]FINAL!A:E,5,FALSE))</f>
        <v>154111.15299999999</v>
      </c>
      <c r="R262" s="3">
        <f>IF(E262="LESS",-ROUND(Q262-K262,3),ROUND(Q262-K262,3))</f>
        <v>-3.0000000000000001E-3</v>
      </c>
      <c r="S262" s="3">
        <f>IF(E262="LESS",-(P262-ABS(I262)),P262-ABS(I262))</f>
        <v>0</v>
      </c>
      <c r="T262" s="3">
        <f>L262-I262</f>
        <v>4620.1100000000006</v>
      </c>
      <c r="U262" s="21"/>
      <c r="V262" s="21"/>
    </row>
    <row r="263" spans="1:22" ht="15" hidden="1" customHeight="1">
      <c r="A263" s="19" t="s">
        <v>220</v>
      </c>
      <c r="B263" s="19">
        <v>2806.1840000000002</v>
      </c>
      <c r="C263" s="20">
        <v>84.95</v>
      </c>
      <c r="D263" s="19">
        <v>238390.88</v>
      </c>
      <c r="E263" s="19" t="s">
        <v>19</v>
      </c>
      <c r="F263" s="19" t="s">
        <v>20</v>
      </c>
      <c r="G263" s="19" t="s">
        <v>405</v>
      </c>
      <c r="H263" s="20">
        <v>-397.33</v>
      </c>
      <c r="I263" s="20">
        <v>-349.31299999999999</v>
      </c>
      <c r="J263" s="20">
        <v>84.95</v>
      </c>
      <c r="K263" s="20">
        <v>29674.14</v>
      </c>
      <c r="L263" s="20">
        <v>2456.8710000000001</v>
      </c>
      <c r="M263" s="19">
        <v>84.95</v>
      </c>
      <c r="N263" s="19">
        <v>208716.74</v>
      </c>
      <c r="O263" s="27"/>
      <c r="P263" s="33">
        <f>IF(F263="Franchisee Rate Adjustment","",VLOOKUP(G263,[1]FINAL!A:D,4,FALSE))</f>
        <v>349.31299999999999</v>
      </c>
      <c r="Q263" s="33">
        <f>IF(F263="Franchisee Rate Adjustment",SUMIF('[1]Fran Bank Payment'!A:A,G263,'[1]Fran Bank Payment'!G:G),VLOOKUP(G263,[1]FINAL!A:E,5,FALSE))</f>
        <v>29674.138999999999</v>
      </c>
      <c r="R263" s="3">
        <f>IF(E263="LESS",-ROUND(Q263-K263,3),ROUND(Q263-K263,3))</f>
        <v>1E-3</v>
      </c>
      <c r="S263" s="3">
        <f>IF(E263="LESS",-(P263-ABS(I263)),P263-ABS(I263))</f>
        <v>0</v>
      </c>
      <c r="T263" s="3">
        <f>L263-I263</f>
        <v>2806.1840000000002</v>
      </c>
      <c r="U263" s="21"/>
      <c r="V263" s="21"/>
    </row>
    <row r="264" spans="1:22" ht="15" hidden="1" customHeight="1">
      <c r="A264" s="19" t="s">
        <v>220</v>
      </c>
      <c r="B264" s="19">
        <v>2456.8710000000001</v>
      </c>
      <c r="C264" s="20">
        <v>84.95</v>
      </c>
      <c r="D264" s="19">
        <v>208716.74</v>
      </c>
      <c r="E264" s="19" t="s">
        <v>19</v>
      </c>
      <c r="F264" s="19" t="s">
        <v>20</v>
      </c>
      <c r="G264" s="19" t="s">
        <v>404</v>
      </c>
      <c r="H264" s="20">
        <v>-325.42</v>
      </c>
      <c r="I264" s="20">
        <v>-260.33600000000001</v>
      </c>
      <c r="J264" s="20">
        <v>84.95</v>
      </c>
      <c r="K264" s="20">
        <v>22115.54</v>
      </c>
      <c r="L264" s="20">
        <v>2196.5349999999999</v>
      </c>
      <c r="M264" s="19">
        <v>84.95</v>
      </c>
      <c r="N264" s="19">
        <v>186601.2</v>
      </c>
      <c r="O264" s="27"/>
      <c r="P264" s="33">
        <f>IF(F264="Franchisee Rate Adjustment","",VLOOKUP(G264,[1]FINAL!A:D,4,FALSE))</f>
        <v>260.33600000000001</v>
      </c>
      <c r="Q264" s="33">
        <f>IF(F264="Franchisee Rate Adjustment",SUMIF('[1]Fran Bank Payment'!A:A,G264,'[1]Fran Bank Payment'!G:G),VLOOKUP(G264,[1]FINAL!A:E,5,FALSE))</f>
        <v>22115.543000000001</v>
      </c>
      <c r="R264" s="3">
        <f>IF(E264="LESS",-ROUND(Q264-K264,3),ROUND(Q264-K264,3))</f>
        <v>-3.0000000000000001E-3</v>
      </c>
      <c r="S264" s="3">
        <f>IF(E264="LESS",-(P264-ABS(I264)),P264-ABS(I264))</f>
        <v>0</v>
      </c>
      <c r="T264" s="3">
        <f>L264-I264</f>
        <v>2456.8710000000001</v>
      </c>
      <c r="U264" s="21"/>
      <c r="V264" s="21"/>
    </row>
    <row r="265" spans="1:22" ht="15" hidden="1" customHeight="1">
      <c r="A265" s="19" t="s">
        <v>220</v>
      </c>
      <c r="B265" s="19">
        <v>2196.5349999999999</v>
      </c>
      <c r="C265" s="20">
        <v>84.95</v>
      </c>
      <c r="D265" s="19">
        <v>186601.2</v>
      </c>
      <c r="E265" s="19" t="s">
        <v>19</v>
      </c>
      <c r="F265" s="19" t="s">
        <v>20</v>
      </c>
      <c r="G265" s="19" t="s">
        <v>403</v>
      </c>
      <c r="H265" s="20">
        <v>-212.1</v>
      </c>
      <c r="I265" s="20">
        <v>-169.68</v>
      </c>
      <c r="J265" s="20">
        <v>84.95</v>
      </c>
      <c r="K265" s="20">
        <v>14414.32</v>
      </c>
      <c r="L265" s="20">
        <v>2026.855</v>
      </c>
      <c r="M265" s="19">
        <v>84.95</v>
      </c>
      <c r="N265" s="19">
        <v>172186.88</v>
      </c>
      <c r="O265" s="27"/>
      <c r="P265" s="33">
        <f>IF(F265="Franchisee Rate Adjustment","",VLOOKUP(G265,[1]FINAL!A:D,4,FALSE))</f>
        <v>169.68</v>
      </c>
      <c r="Q265" s="33">
        <f>IF(F265="Franchisee Rate Adjustment",SUMIF('[1]Fran Bank Payment'!A:A,G265,'[1]Fran Bank Payment'!G:G),VLOOKUP(G265,[1]FINAL!A:E,5,FALSE))</f>
        <v>14414.316000000001</v>
      </c>
      <c r="R265" s="3">
        <f>IF(E265="LESS",-ROUND(Q265-K265,3),ROUND(Q265-K265,3))</f>
        <v>4.0000000000000001E-3</v>
      </c>
      <c r="S265" s="3">
        <f>IF(E265="LESS",-(P265-ABS(I265)),P265-ABS(I265))</f>
        <v>0</v>
      </c>
      <c r="T265" s="3">
        <f>L265-I265</f>
        <v>2196.5349999999999</v>
      </c>
      <c r="U265" s="21"/>
      <c r="V265" s="21"/>
    </row>
    <row r="266" spans="1:22" ht="15" hidden="1" customHeight="1">
      <c r="A266" s="19" t="s">
        <v>220</v>
      </c>
      <c r="B266" s="19">
        <v>2026.855</v>
      </c>
      <c r="C266" s="20">
        <v>84.95</v>
      </c>
      <c r="D266" s="19">
        <v>172186.88</v>
      </c>
      <c r="E266" s="19" t="s">
        <v>19</v>
      </c>
      <c r="F266" s="19" t="s">
        <v>20</v>
      </c>
      <c r="G266" s="19" t="s">
        <v>402</v>
      </c>
      <c r="H266" s="20">
        <v>-61.71</v>
      </c>
      <c r="I266" s="20">
        <v>-57.081000000000003</v>
      </c>
      <c r="J266" s="20">
        <v>84.95</v>
      </c>
      <c r="K266" s="20">
        <v>4849.03</v>
      </c>
      <c r="L266" s="20">
        <v>1969.7739999999999</v>
      </c>
      <c r="M266" s="19">
        <v>84.95</v>
      </c>
      <c r="N266" s="19">
        <v>167337.85</v>
      </c>
      <c r="O266" s="27"/>
      <c r="P266" s="33">
        <f>IF(F266="Franchisee Rate Adjustment","",VLOOKUP(G266,[1]FINAL!A:D,4,FALSE))</f>
        <v>57.081000000000003</v>
      </c>
      <c r="Q266" s="33">
        <f>IF(F266="Franchisee Rate Adjustment",SUMIF('[1]Fran Bank Payment'!A:A,G266,'[1]Fran Bank Payment'!G:G),VLOOKUP(G266,[1]FINAL!A:E,5,FALSE))</f>
        <v>4849.0309999999999</v>
      </c>
      <c r="R266" s="3">
        <f>IF(E266="LESS",-ROUND(Q266-K266,3),ROUND(Q266-K266,3))</f>
        <v>-1E-3</v>
      </c>
      <c r="S266" s="3">
        <f>IF(E266="LESS",-(P266-ABS(I266)),P266-ABS(I266))</f>
        <v>0</v>
      </c>
      <c r="T266" s="3">
        <f>L266-I266</f>
        <v>2026.8549999999998</v>
      </c>
      <c r="U266" s="21"/>
      <c r="V266" s="21"/>
    </row>
    <row r="267" spans="1:22" ht="15" hidden="1" customHeight="1">
      <c r="A267" s="19" t="s">
        <v>220</v>
      </c>
      <c r="B267" s="19">
        <v>1969.7739999999999</v>
      </c>
      <c r="C267" s="20">
        <v>84.95</v>
      </c>
      <c r="D267" s="19">
        <v>167337.85</v>
      </c>
      <c r="E267" s="19" t="s">
        <v>19</v>
      </c>
      <c r="F267" s="19" t="s">
        <v>20</v>
      </c>
      <c r="G267" s="19" t="s">
        <v>401</v>
      </c>
      <c r="H267" s="20">
        <v>-78.59</v>
      </c>
      <c r="I267" s="20">
        <v>-62.872</v>
      </c>
      <c r="J267" s="20">
        <v>84.95</v>
      </c>
      <c r="K267" s="20">
        <v>5340.98</v>
      </c>
      <c r="L267" s="20">
        <v>1906.902</v>
      </c>
      <c r="M267" s="19">
        <v>84.95</v>
      </c>
      <c r="N267" s="19">
        <v>161996.87</v>
      </c>
      <c r="O267" s="27"/>
      <c r="P267" s="33">
        <f>IF(F267="Franchisee Rate Adjustment","",VLOOKUP(G267,[1]FINAL!A:D,4,FALSE))</f>
        <v>62.872</v>
      </c>
      <c r="Q267" s="33">
        <f>IF(F267="Franchisee Rate Adjustment",SUMIF('[1]Fran Bank Payment'!A:A,G267,'[1]Fran Bank Payment'!G:G),VLOOKUP(G267,[1]FINAL!A:E,5,FALSE))</f>
        <v>5340.9759999999997</v>
      </c>
      <c r="R267" s="3">
        <f>IF(E267="LESS",-ROUND(Q267-K267,3),ROUND(Q267-K267,3))</f>
        <v>4.0000000000000001E-3</v>
      </c>
      <c r="S267" s="3">
        <f>IF(E267="LESS",-(P267-ABS(I267)),P267-ABS(I267))</f>
        <v>0</v>
      </c>
      <c r="T267" s="3">
        <f>L267-I267</f>
        <v>1969.7740000000001</v>
      </c>
      <c r="U267" s="21"/>
      <c r="V267" s="21"/>
    </row>
    <row r="268" spans="1:22" ht="15" hidden="1" customHeight="1">
      <c r="A268" s="19" t="s">
        <v>220</v>
      </c>
      <c r="B268" s="19">
        <v>1906.902</v>
      </c>
      <c r="C268" s="20">
        <v>84.95</v>
      </c>
      <c r="D268" s="19">
        <v>161996.87</v>
      </c>
      <c r="E268" s="19" t="s">
        <v>19</v>
      </c>
      <c r="F268" s="19" t="s">
        <v>20</v>
      </c>
      <c r="G268" s="19" t="s">
        <v>400</v>
      </c>
      <c r="H268" s="20">
        <v>-22.3</v>
      </c>
      <c r="I268" s="20">
        <v>-20.626999999999999</v>
      </c>
      <c r="J268" s="20">
        <v>84.95</v>
      </c>
      <c r="K268" s="20">
        <v>1752.26</v>
      </c>
      <c r="L268" s="20">
        <v>1886.2750000000001</v>
      </c>
      <c r="M268" s="19">
        <v>84.95</v>
      </c>
      <c r="N268" s="19">
        <v>160244.60999999999</v>
      </c>
      <c r="O268" s="27"/>
      <c r="P268" s="33">
        <f>IF(F268="Franchisee Rate Adjustment","",VLOOKUP(G268,[1]FINAL!A:D,4,FALSE))</f>
        <v>20.626999999999999</v>
      </c>
      <c r="Q268" s="33">
        <f>IF(F268="Franchisee Rate Adjustment",SUMIF('[1]Fran Bank Payment'!A:A,G268,'[1]Fran Bank Payment'!G:G),VLOOKUP(G268,[1]FINAL!A:E,5,FALSE))</f>
        <v>1752.2639999999999</v>
      </c>
      <c r="R268" s="3">
        <f>IF(E268="LESS",-ROUND(Q268-K268,3),ROUND(Q268-K268,3))</f>
        <v>-4.0000000000000001E-3</v>
      </c>
      <c r="S268" s="3">
        <f>IF(E268="LESS",-(P268-ABS(I268)),P268-ABS(I268))</f>
        <v>0</v>
      </c>
      <c r="T268" s="3">
        <f>L268-I268</f>
        <v>1906.902</v>
      </c>
      <c r="U268" s="21"/>
      <c r="V268" s="21"/>
    </row>
    <row r="269" spans="1:22" ht="15" hidden="1" customHeight="1">
      <c r="A269" s="19" t="s">
        <v>220</v>
      </c>
      <c r="B269" s="19">
        <v>1886.2750000000001</v>
      </c>
      <c r="C269" s="20">
        <v>84.95</v>
      </c>
      <c r="D269" s="19">
        <v>160244.60999999999</v>
      </c>
      <c r="E269" s="19" t="s">
        <v>40</v>
      </c>
      <c r="F269" s="19" t="s">
        <v>43</v>
      </c>
      <c r="G269" s="19" t="s">
        <v>399</v>
      </c>
      <c r="H269" s="20">
        <v>60000</v>
      </c>
      <c r="I269" s="20">
        <v>60000</v>
      </c>
      <c r="J269" s="20">
        <v>81.3</v>
      </c>
      <c r="K269" s="39">
        <v>4878000</v>
      </c>
      <c r="L269" s="20">
        <v>61886.275000000001</v>
      </c>
      <c r="M269" s="19">
        <v>81.41</v>
      </c>
      <c r="N269" s="19">
        <v>5038244.6100000003</v>
      </c>
      <c r="O269" s="27"/>
      <c r="P269" s="33" t="str">
        <f>IF(F269="Franchisee Rate Adjustment","",VLOOKUP(G269,[1]FINAL!A:D,4,FALSE))</f>
        <v/>
      </c>
      <c r="Q269" s="33">
        <f>IF(F269="Franchisee Rate Adjustment",SUMIF('[1]Fran Bank Payment'!A:A,G269,'[1]Fran Bank Payment'!G:G),VLOOKUP(G269,[1]FINAL!A:E,5,FALSE))</f>
        <v>4878000</v>
      </c>
      <c r="R269" s="3">
        <f>IF(E269="LESS",-ROUND(Q269-K269,3),ROUND(Q269-K269,3))</f>
        <v>0</v>
      </c>
      <c r="S269" s="3" t="e">
        <f>IF(E269="LESS",-(P269-ABS(I269)),P269-ABS(I269))</f>
        <v>#VALUE!</v>
      </c>
      <c r="T269" s="3">
        <f>L269-I269</f>
        <v>1886.2750000000015</v>
      </c>
      <c r="U269" s="21"/>
      <c r="V269" s="21"/>
    </row>
    <row r="270" spans="1:22" ht="15" hidden="1" customHeight="1">
      <c r="A270" s="19" t="s">
        <v>220</v>
      </c>
      <c r="B270" s="19">
        <v>61886.275000000001</v>
      </c>
      <c r="C270" s="20">
        <v>81.41</v>
      </c>
      <c r="D270" s="19">
        <v>5038244.6100000003</v>
      </c>
      <c r="E270" s="19" t="s">
        <v>19</v>
      </c>
      <c r="F270" s="19" t="s">
        <v>20</v>
      </c>
      <c r="G270" s="19" t="s">
        <v>398</v>
      </c>
      <c r="H270" s="20">
        <v>-37.15</v>
      </c>
      <c r="I270" s="20">
        <v>-34.363</v>
      </c>
      <c r="J270" s="20">
        <v>81.41</v>
      </c>
      <c r="K270" s="20">
        <v>2797.49</v>
      </c>
      <c r="L270" s="20">
        <v>61851.911999999997</v>
      </c>
      <c r="M270" s="19">
        <v>81.41</v>
      </c>
      <c r="N270" s="19">
        <v>5035447.12</v>
      </c>
      <c r="O270" s="27"/>
      <c r="P270" s="33">
        <f>IF(F270="Franchisee Rate Adjustment","",VLOOKUP(G270,[1]FINAL!A:D,4,FALSE))</f>
        <v>34.363999999999997</v>
      </c>
      <c r="Q270" s="33">
        <f>IF(F270="Franchisee Rate Adjustment",SUMIF('[1]Fran Bank Payment'!A:A,G270,'[1]Fran Bank Payment'!G:G),VLOOKUP(G270,[1]FINAL!A:E,5,FALSE))</f>
        <v>2797.5729999999999</v>
      </c>
      <c r="R270" s="3">
        <f>IF(E270="LESS",-ROUND(Q270-K270,3),ROUND(Q270-K270,3))</f>
        <v>-8.3000000000000004E-2</v>
      </c>
      <c r="S270" s="3">
        <f>IF(E270="LESS",-(P270-ABS(I270)),P270-ABS(I270))</f>
        <v>-9.9999999999766942E-4</v>
      </c>
      <c r="T270" s="3">
        <f>L270-I270</f>
        <v>61886.274999999994</v>
      </c>
      <c r="U270" s="21"/>
      <c r="V270" s="21"/>
    </row>
    <row r="271" spans="1:22" ht="15" hidden="1" customHeight="1">
      <c r="A271" s="19" t="s">
        <v>220</v>
      </c>
      <c r="B271" s="19">
        <v>61851.911999999997</v>
      </c>
      <c r="C271" s="20">
        <v>81.41</v>
      </c>
      <c r="D271" s="19">
        <v>5035447.12</v>
      </c>
      <c r="E271" s="19" t="s">
        <v>19</v>
      </c>
      <c r="F271" s="19" t="s">
        <v>20</v>
      </c>
      <c r="G271" s="19" t="s">
        <v>397</v>
      </c>
      <c r="H271" s="20">
        <v>-1715.42</v>
      </c>
      <c r="I271" s="20">
        <v>-1496.2660000000001</v>
      </c>
      <c r="J271" s="20">
        <v>81.41</v>
      </c>
      <c r="K271" s="20">
        <v>121811.02</v>
      </c>
      <c r="L271" s="20">
        <v>60355.646000000001</v>
      </c>
      <c r="M271" s="19">
        <v>81.41</v>
      </c>
      <c r="N271" s="19">
        <v>4913636.0999999996</v>
      </c>
      <c r="O271" s="27"/>
      <c r="P271" s="33">
        <f>IF(F271="Franchisee Rate Adjustment","",VLOOKUP(G271,[1]FINAL!A:D,4,FALSE))</f>
        <v>1496.2660000000001</v>
      </c>
      <c r="Q271" s="33">
        <f>IF(F271="Franchisee Rate Adjustment",SUMIF('[1]Fran Bank Payment'!A:A,G271,'[1]Fran Bank Payment'!G:G),VLOOKUP(G271,[1]FINAL!A:E,5,FALSE))</f>
        <v>121811.015</v>
      </c>
      <c r="R271" s="3">
        <f>IF(E271="LESS",-ROUND(Q271-K271,3),ROUND(Q271-K271,3))</f>
        <v>5.0000000000000001E-3</v>
      </c>
      <c r="S271" s="3">
        <f>IF(E271="LESS",-(P271-ABS(I271)),P271-ABS(I271))</f>
        <v>0</v>
      </c>
      <c r="T271" s="3">
        <f>L271-I271</f>
        <v>61851.912000000004</v>
      </c>
      <c r="U271" s="21"/>
      <c r="V271" s="21"/>
    </row>
    <row r="272" spans="1:22" ht="15" hidden="1" customHeight="1">
      <c r="A272" s="19" t="s">
        <v>220</v>
      </c>
      <c r="B272" s="19">
        <v>60355.646000000001</v>
      </c>
      <c r="C272" s="20">
        <v>81.41</v>
      </c>
      <c r="D272" s="19">
        <v>4913636.0999999996</v>
      </c>
      <c r="E272" s="19" t="s">
        <v>19</v>
      </c>
      <c r="F272" s="19" t="s">
        <v>20</v>
      </c>
      <c r="G272" s="19" t="s">
        <v>396</v>
      </c>
      <c r="H272" s="20">
        <v>-45.92</v>
      </c>
      <c r="I272" s="20">
        <v>-42.396000000000001</v>
      </c>
      <c r="J272" s="20">
        <v>81.41</v>
      </c>
      <c r="K272" s="20">
        <v>3451.46</v>
      </c>
      <c r="L272" s="20">
        <v>60313.25</v>
      </c>
      <c r="M272" s="19">
        <v>81.41</v>
      </c>
      <c r="N272" s="19">
        <v>4910184.6399999997</v>
      </c>
      <c r="O272" s="27"/>
      <c r="P272" s="33">
        <f>IF(F272="Franchisee Rate Adjustment","",VLOOKUP(G272,[1]FINAL!A:D,4,FALSE))</f>
        <v>42.396000000000001</v>
      </c>
      <c r="Q272" s="33">
        <f>IF(F272="Franchisee Rate Adjustment",SUMIF('[1]Fran Bank Payment'!A:A,G272,'[1]Fran Bank Payment'!G:G),VLOOKUP(G272,[1]FINAL!A:E,5,FALSE))</f>
        <v>3451.4580000000001</v>
      </c>
      <c r="R272" s="3">
        <f>IF(E272="LESS",-ROUND(Q272-K272,3),ROUND(Q272-K272,3))</f>
        <v>2E-3</v>
      </c>
      <c r="S272" s="3">
        <f>IF(E272="LESS",-(P272-ABS(I272)),P272-ABS(I272))</f>
        <v>0</v>
      </c>
      <c r="T272" s="3">
        <f>L272-I272</f>
        <v>60355.646000000001</v>
      </c>
      <c r="U272" s="21"/>
      <c r="V272" s="21"/>
    </row>
    <row r="273" spans="1:22" ht="15" hidden="1" customHeight="1">
      <c r="A273" s="19" t="s">
        <v>220</v>
      </c>
      <c r="B273" s="19">
        <v>60313.25</v>
      </c>
      <c r="C273" s="20">
        <v>81.41</v>
      </c>
      <c r="D273" s="19">
        <v>4910184.6399999997</v>
      </c>
      <c r="E273" s="19" t="s">
        <v>19</v>
      </c>
      <c r="F273" s="19" t="s">
        <v>20</v>
      </c>
      <c r="G273" s="19" t="s">
        <v>395</v>
      </c>
      <c r="H273" s="20">
        <v>-4979.21</v>
      </c>
      <c r="I273" s="20">
        <v>-4603.1189999999997</v>
      </c>
      <c r="J273" s="20">
        <v>81.41</v>
      </c>
      <c r="K273" s="20">
        <v>374739.92</v>
      </c>
      <c r="L273" s="20">
        <v>55710.131000000001</v>
      </c>
      <c r="M273" s="19">
        <v>81.41</v>
      </c>
      <c r="N273" s="19">
        <v>4535444.72</v>
      </c>
      <c r="O273" s="27"/>
      <c r="P273" s="33">
        <f>IF(F273="Franchisee Rate Adjustment","",VLOOKUP(G273,[1]FINAL!A:D,4,FALSE))</f>
        <v>4603.1189999999997</v>
      </c>
      <c r="Q273" s="33">
        <f>IF(F273="Franchisee Rate Adjustment",SUMIF('[1]Fran Bank Payment'!A:A,G273,'[1]Fran Bank Payment'!G:G),VLOOKUP(G273,[1]FINAL!A:E,5,FALSE))</f>
        <v>374739.91800000001</v>
      </c>
      <c r="R273" s="3">
        <f>IF(E273="LESS",-ROUND(Q273-K273,3),ROUND(Q273-K273,3))</f>
        <v>2E-3</v>
      </c>
      <c r="S273" s="3">
        <f>IF(E273="LESS",-(P273-ABS(I273)),P273-ABS(I273))</f>
        <v>0</v>
      </c>
      <c r="T273" s="3">
        <f>L273-I273</f>
        <v>60313.25</v>
      </c>
      <c r="U273" s="21"/>
      <c r="V273" s="21"/>
    </row>
    <row r="274" spans="1:22" ht="15" hidden="1" customHeight="1">
      <c r="A274" s="19" t="s">
        <v>220</v>
      </c>
      <c r="B274" s="19">
        <v>55710.131000000001</v>
      </c>
      <c r="C274" s="20">
        <v>81.41</v>
      </c>
      <c r="D274" s="19">
        <v>4535444.72</v>
      </c>
      <c r="E274" s="19" t="s">
        <v>19</v>
      </c>
      <c r="F274" s="19" t="s">
        <v>20</v>
      </c>
      <c r="G274" s="19" t="s">
        <v>394</v>
      </c>
      <c r="H274" s="20">
        <v>-3623.53</v>
      </c>
      <c r="I274" s="20">
        <v>-3267.4969999999998</v>
      </c>
      <c r="J274" s="20">
        <v>81.41</v>
      </c>
      <c r="K274" s="20">
        <v>266006.93</v>
      </c>
      <c r="L274" s="20">
        <v>52442.633999999998</v>
      </c>
      <c r="M274" s="19">
        <v>81.41</v>
      </c>
      <c r="N274" s="19">
        <v>4269437.79</v>
      </c>
      <c r="O274" s="27"/>
      <c r="P274" s="33">
        <f>IF(F274="Franchisee Rate Adjustment","",VLOOKUP(G274,[1]FINAL!A:D,4,FALSE))</f>
        <v>3267.498</v>
      </c>
      <c r="Q274" s="33">
        <f>IF(F274="Franchisee Rate Adjustment",SUMIF('[1]Fran Bank Payment'!A:A,G274,'[1]Fran Bank Payment'!G:G),VLOOKUP(G274,[1]FINAL!A:E,5,FALSE))</f>
        <v>266007.01199999999</v>
      </c>
      <c r="R274" s="3">
        <f>IF(E274="LESS",-ROUND(Q274-K274,3),ROUND(Q274-K274,3))</f>
        <v>-8.2000000000000003E-2</v>
      </c>
      <c r="S274" s="3">
        <f>IF(E274="LESS",-(P274-ABS(I274)),P274-ABS(I274))</f>
        <v>-1.0000000002037268E-3</v>
      </c>
      <c r="T274" s="3">
        <f>L274-I274</f>
        <v>55710.131000000001</v>
      </c>
      <c r="U274" s="21"/>
      <c r="V274" s="21"/>
    </row>
    <row r="275" spans="1:22" ht="15" hidden="1" customHeight="1">
      <c r="A275" s="19" t="s">
        <v>220</v>
      </c>
      <c r="B275" s="19">
        <v>52442.633999999998</v>
      </c>
      <c r="C275" s="20">
        <v>81.41</v>
      </c>
      <c r="D275" s="19">
        <v>4269437.79</v>
      </c>
      <c r="E275" s="19" t="s">
        <v>19</v>
      </c>
      <c r="F275" s="19" t="s">
        <v>20</v>
      </c>
      <c r="G275" s="19" t="s">
        <v>393</v>
      </c>
      <c r="H275" s="20">
        <v>-6.51</v>
      </c>
      <c r="I275" s="20">
        <v>-6.0220000000000002</v>
      </c>
      <c r="J275" s="20">
        <v>81.41</v>
      </c>
      <c r="K275" s="20">
        <v>490.25</v>
      </c>
      <c r="L275" s="20">
        <v>52436.612000000001</v>
      </c>
      <c r="M275" s="19">
        <v>81.41</v>
      </c>
      <c r="N275" s="19">
        <v>4268947.54</v>
      </c>
      <c r="O275" s="27"/>
      <c r="P275" s="33">
        <f>IF(F275="Franchisee Rate Adjustment","",VLOOKUP(G275,[1]FINAL!A:D,4,FALSE))</f>
        <v>6.0229999999999997</v>
      </c>
      <c r="Q275" s="33">
        <f>IF(F275="Franchisee Rate Adjustment",SUMIF('[1]Fran Bank Payment'!A:A,G275,'[1]Fran Bank Payment'!G:G),VLOOKUP(G275,[1]FINAL!A:E,5,FALSE))</f>
        <v>490.33199999999999</v>
      </c>
      <c r="R275" s="3">
        <f>IF(E275="LESS",-ROUND(Q275-K275,3),ROUND(Q275-K275,3))</f>
        <v>-8.2000000000000003E-2</v>
      </c>
      <c r="S275" s="3">
        <f>IF(E275="LESS",-(P275-ABS(I275)),P275-ABS(I275))</f>
        <v>-9.9999999999944578E-4</v>
      </c>
      <c r="T275" s="3">
        <f>L275-I275</f>
        <v>52442.633999999998</v>
      </c>
      <c r="U275" s="21"/>
      <c r="V275" s="21"/>
    </row>
    <row r="276" spans="1:22" ht="15" hidden="1" customHeight="1">
      <c r="A276" s="19" t="s">
        <v>220</v>
      </c>
      <c r="B276" s="19">
        <v>52436.612000000001</v>
      </c>
      <c r="C276" s="20">
        <v>81.41</v>
      </c>
      <c r="D276" s="19">
        <v>4268947.54</v>
      </c>
      <c r="E276" s="19" t="s">
        <v>19</v>
      </c>
      <c r="F276" s="19" t="s">
        <v>20</v>
      </c>
      <c r="G276" s="19" t="s">
        <v>392</v>
      </c>
      <c r="H276" s="20">
        <v>-1097.1099999999999</v>
      </c>
      <c r="I276" s="20">
        <v>-1014.764</v>
      </c>
      <c r="J276" s="20">
        <v>81.41</v>
      </c>
      <c r="K276" s="20">
        <v>82611.929999999993</v>
      </c>
      <c r="L276" s="20">
        <v>51421.847999999998</v>
      </c>
      <c r="M276" s="19">
        <v>81.41</v>
      </c>
      <c r="N276" s="19">
        <v>4186335.61</v>
      </c>
      <c r="O276" s="27"/>
      <c r="P276" s="33">
        <f>IF(F276="Franchisee Rate Adjustment","",VLOOKUP(G276,[1]FINAL!A:D,4,FALSE))</f>
        <v>1014.764</v>
      </c>
      <c r="Q276" s="33">
        <f>IF(F276="Franchisee Rate Adjustment",SUMIF('[1]Fran Bank Payment'!A:A,G276,'[1]Fran Bank Payment'!G:G),VLOOKUP(G276,[1]FINAL!A:E,5,FALSE))</f>
        <v>82611.937000000005</v>
      </c>
      <c r="R276" s="3">
        <f>IF(E276="LESS",-ROUND(Q276-K276,3),ROUND(Q276-K276,3))</f>
        <v>-7.0000000000000001E-3</v>
      </c>
      <c r="S276" s="3">
        <f>IF(E276="LESS",-(P276-ABS(I276)),P276-ABS(I276))</f>
        <v>0</v>
      </c>
      <c r="T276" s="3">
        <f>L276-I276</f>
        <v>52436.612000000001</v>
      </c>
      <c r="U276" s="21"/>
      <c r="V276" s="21"/>
    </row>
    <row r="277" spans="1:22" ht="15" hidden="1" customHeight="1">
      <c r="A277" s="19" t="s">
        <v>220</v>
      </c>
      <c r="B277" s="19">
        <v>51421.847999999998</v>
      </c>
      <c r="C277" s="20">
        <v>81.41</v>
      </c>
      <c r="D277" s="19">
        <v>4186335.61</v>
      </c>
      <c r="E277" s="19" t="s">
        <v>19</v>
      </c>
      <c r="F277" s="19" t="s">
        <v>20</v>
      </c>
      <c r="G277" s="19" t="s">
        <v>391</v>
      </c>
      <c r="H277" s="20">
        <v>-6071.02</v>
      </c>
      <c r="I277" s="20">
        <v>-5458.1350000000002</v>
      </c>
      <c r="J277" s="20">
        <v>81.41</v>
      </c>
      <c r="K277" s="20">
        <v>444346.77</v>
      </c>
      <c r="L277" s="20">
        <v>45963.713000000003</v>
      </c>
      <c r="M277" s="19">
        <v>81.41</v>
      </c>
      <c r="N277" s="19">
        <v>3741988.84</v>
      </c>
      <c r="O277" s="27"/>
      <c r="P277" s="33">
        <f>IF(F277="Franchisee Rate Adjustment","",VLOOKUP(G277,[1]FINAL!A:D,4,FALSE))</f>
        <v>5458.1350000000002</v>
      </c>
      <c r="Q277" s="33">
        <f>IF(F277="Franchisee Rate Adjustment",SUMIF('[1]Fran Bank Payment'!A:A,G277,'[1]Fran Bank Payment'!G:G),VLOOKUP(G277,[1]FINAL!A:E,5,FALSE))</f>
        <v>444346.77</v>
      </c>
      <c r="R277" s="3">
        <f>IF(E277="LESS",-ROUND(Q277-K277,3),ROUND(Q277-K277,3))</f>
        <v>0</v>
      </c>
      <c r="S277" s="3">
        <f>IF(E277="LESS",-(P277-ABS(I277)),P277-ABS(I277))</f>
        <v>0</v>
      </c>
      <c r="T277" s="3">
        <f>L277-I277</f>
        <v>51421.848000000005</v>
      </c>
      <c r="U277" s="21"/>
      <c r="V277" s="21"/>
    </row>
    <row r="278" spans="1:22" ht="15" hidden="1" customHeight="1">
      <c r="A278" s="19" t="s">
        <v>220</v>
      </c>
      <c r="B278" s="19">
        <v>45963.713000000003</v>
      </c>
      <c r="C278" s="20">
        <v>81.41</v>
      </c>
      <c r="D278" s="19">
        <v>3741988.84</v>
      </c>
      <c r="E278" s="19" t="s">
        <v>19</v>
      </c>
      <c r="F278" s="19" t="s">
        <v>20</v>
      </c>
      <c r="G278" s="19" t="s">
        <v>390</v>
      </c>
      <c r="H278" s="20">
        <v>-87.57</v>
      </c>
      <c r="I278" s="20">
        <v>-80.906000000000006</v>
      </c>
      <c r="J278" s="20">
        <v>81.41</v>
      </c>
      <c r="K278" s="20">
        <v>6586.56</v>
      </c>
      <c r="L278" s="20">
        <v>45882.807000000001</v>
      </c>
      <c r="M278" s="19">
        <v>81.41</v>
      </c>
      <c r="N278" s="19">
        <v>3735402.28</v>
      </c>
      <c r="O278" s="27"/>
      <c r="P278" s="33">
        <f>IF(F278="Franchisee Rate Adjustment","",VLOOKUP(G278,[1]FINAL!A:D,4,FALSE))</f>
        <v>80.906999999999996</v>
      </c>
      <c r="Q278" s="33">
        <f>IF(F278="Franchisee Rate Adjustment",SUMIF('[1]Fran Bank Payment'!A:A,G278,'[1]Fran Bank Payment'!G:G),VLOOKUP(G278,[1]FINAL!A:E,5,FALSE))</f>
        <v>6586.6390000000001</v>
      </c>
      <c r="R278" s="3">
        <f>IF(E278="LESS",-ROUND(Q278-K278,3),ROUND(Q278-K278,3))</f>
        <v>-7.9000000000000001E-2</v>
      </c>
      <c r="S278" s="3">
        <f>IF(E278="LESS",-(P278-ABS(I278)),P278-ABS(I278))</f>
        <v>-9.9999999999056399E-4</v>
      </c>
      <c r="T278" s="3">
        <f>L278-I278</f>
        <v>45963.713000000003</v>
      </c>
      <c r="U278" s="21"/>
      <c r="V278" s="21"/>
    </row>
    <row r="279" spans="1:22" ht="15" hidden="1" customHeight="1">
      <c r="A279" s="19" t="s">
        <v>220</v>
      </c>
      <c r="B279" s="19">
        <v>45882.807000000001</v>
      </c>
      <c r="C279" s="20">
        <v>81.41</v>
      </c>
      <c r="D279" s="19">
        <v>3735402.28</v>
      </c>
      <c r="E279" s="19" t="s">
        <v>19</v>
      </c>
      <c r="F279" s="19" t="s">
        <v>20</v>
      </c>
      <c r="G279" s="19" t="s">
        <v>389</v>
      </c>
      <c r="H279" s="20">
        <v>-9.5399999999999991</v>
      </c>
      <c r="I279" s="20">
        <v>-8.8239999999999998</v>
      </c>
      <c r="J279" s="20">
        <v>81.41</v>
      </c>
      <c r="K279" s="20">
        <v>718.36</v>
      </c>
      <c r="L279" s="20">
        <v>45873.983</v>
      </c>
      <c r="M279" s="19">
        <v>81.41</v>
      </c>
      <c r="N279" s="19">
        <v>3734683.92</v>
      </c>
      <c r="O279" s="27"/>
      <c r="P279" s="33">
        <f>IF(F279="Franchisee Rate Adjustment","",VLOOKUP(G279,[1]FINAL!A:D,4,FALSE))</f>
        <v>8.8249999999999993</v>
      </c>
      <c r="Q279" s="33">
        <f>IF(F279="Franchisee Rate Adjustment",SUMIF('[1]Fran Bank Payment'!A:A,G279,'[1]Fran Bank Payment'!G:G),VLOOKUP(G279,[1]FINAL!A:E,5,FALSE))</f>
        <v>718.44299999999998</v>
      </c>
      <c r="R279" s="3">
        <f>IF(E279="LESS",-ROUND(Q279-K279,3),ROUND(Q279-K279,3))</f>
        <v>-8.3000000000000004E-2</v>
      </c>
      <c r="S279" s="3">
        <f>IF(E279="LESS",-(P279-ABS(I279)),P279-ABS(I279))</f>
        <v>-9.9999999999944578E-4</v>
      </c>
      <c r="T279" s="3">
        <f>L279-I279</f>
        <v>45882.807000000001</v>
      </c>
      <c r="U279" s="21"/>
      <c r="V279" s="21"/>
    </row>
    <row r="280" spans="1:22" ht="15" hidden="1" customHeight="1">
      <c r="A280" s="19" t="s">
        <v>220</v>
      </c>
      <c r="B280" s="19">
        <v>45873.983</v>
      </c>
      <c r="C280" s="20">
        <v>81.41</v>
      </c>
      <c r="D280" s="19">
        <v>3734683.92</v>
      </c>
      <c r="E280" s="19" t="s">
        <v>19</v>
      </c>
      <c r="F280" s="19" t="s">
        <v>20</v>
      </c>
      <c r="G280" s="19" t="s">
        <v>388</v>
      </c>
      <c r="H280" s="20">
        <v>-194.36</v>
      </c>
      <c r="I280" s="20">
        <v>-179.78299999999999</v>
      </c>
      <c r="J280" s="20">
        <v>81.41</v>
      </c>
      <c r="K280" s="20">
        <v>14636.13</v>
      </c>
      <c r="L280" s="20">
        <v>45694.2</v>
      </c>
      <c r="M280" s="19">
        <v>81.41</v>
      </c>
      <c r="N280" s="19">
        <v>3720047.79</v>
      </c>
      <c r="O280" s="27"/>
      <c r="P280" s="33">
        <f>IF(F280="Franchisee Rate Adjustment","",VLOOKUP(G280,[1]FINAL!A:D,4,FALSE))</f>
        <v>179.78299999999999</v>
      </c>
      <c r="Q280" s="33">
        <f>IF(F280="Franchisee Rate Adjustment",SUMIF('[1]Fran Bank Payment'!A:A,G280,'[1]Fran Bank Payment'!G:G),VLOOKUP(G280,[1]FINAL!A:E,5,FALSE))</f>
        <v>14636.134</v>
      </c>
      <c r="R280" s="3">
        <f>IF(E280="LESS",-ROUND(Q280-K280,3),ROUND(Q280-K280,3))</f>
        <v>-4.0000000000000001E-3</v>
      </c>
      <c r="S280" s="3">
        <f>IF(E280="LESS",-(P280-ABS(I280)),P280-ABS(I280))</f>
        <v>0</v>
      </c>
      <c r="T280" s="3">
        <f>L280-I280</f>
        <v>45873.983</v>
      </c>
      <c r="U280" s="21"/>
      <c r="V280" s="21"/>
    </row>
    <row r="281" spans="1:22" ht="15" hidden="1" customHeight="1">
      <c r="A281" s="19" t="s">
        <v>220</v>
      </c>
      <c r="B281" s="19">
        <v>45694.2</v>
      </c>
      <c r="C281" s="20">
        <v>81.41</v>
      </c>
      <c r="D281" s="19">
        <v>3720047.79</v>
      </c>
      <c r="E281" s="19" t="s">
        <v>19</v>
      </c>
      <c r="F281" s="19" t="s">
        <v>20</v>
      </c>
      <c r="G281" s="19" t="s">
        <v>387</v>
      </c>
      <c r="H281" s="20">
        <v>-647.17999999999995</v>
      </c>
      <c r="I281" s="20">
        <v>-607.72699999999998</v>
      </c>
      <c r="J281" s="20">
        <v>81.41</v>
      </c>
      <c r="K281" s="20">
        <v>49475.05</v>
      </c>
      <c r="L281" s="20">
        <v>45086.472999999998</v>
      </c>
      <c r="M281" s="19">
        <v>81.41</v>
      </c>
      <c r="N281" s="19">
        <v>3670572.74</v>
      </c>
      <c r="O281" s="27"/>
      <c r="P281" s="33">
        <f>IF(F281="Franchisee Rate Adjustment","",VLOOKUP(G281,[1]FINAL!A:D,4,FALSE))</f>
        <v>607.72699999999998</v>
      </c>
      <c r="Q281" s="33">
        <f>IF(F281="Franchisee Rate Adjustment",SUMIF('[1]Fran Bank Payment'!A:A,G281,'[1]Fran Bank Payment'!G:G),VLOOKUP(G281,[1]FINAL!A:E,5,FALSE))</f>
        <v>49475.055</v>
      </c>
      <c r="R281" s="3">
        <f>IF(E281="LESS",-ROUND(Q281-K281,3),ROUND(Q281-K281,3))</f>
        <v>-5.0000000000000001E-3</v>
      </c>
      <c r="S281" s="3">
        <f>IF(E281="LESS",-(P281-ABS(I281)),P281-ABS(I281))</f>
        <v>0</v>
      </c>
      <c r="T281" s="3">
        <f>L281-I281</f>
        <v>45694.2</v>
      </c>
      <c r="U281" s="21"/>
      <c r="V281" s="21"/>
    </row>
    <row r="282" spans="1:22" ht="15" hidden="1" customHeight="1">
      <c r="A282" s="19" t="s">
        <v>220</v>
      </c>
      <c r="B282" s="19">
        <v>45086.472999999998</v>
      </c>
      <c r="C282" s="20">
        <v>81.41</v>
      </c>
      <c r="D282" s="19">
        <v>3670572.74</v>
      </c>
      <c r="E282" s="19" t="s">
        <v>19</v>
      </c>
      <c r="F282" s="19" t="s">
        <v>20</v>
      </c>
      <c r="G282" s="19" t="s">
        <v>386</v>
      </c>
      <c r="H282" s="20">
        <v>-41.84</v>
      </c>
      <c r="I282" s="20">
        <v>-38.701999999999998</v>
      </c>
      <c r="J282" s="20">
        <v>81.41</v>
      </c>
      <c r="K282" s="20">
        <v>3150.73</v>
      </c>
      <c r="L282" s="20">
        <v>45047.771000000001</v>
      </c>
      <c r="M282" s="19">
        <v>81.41</v>
      </c>
      <c r="N282" s="19">
        <v>3667422.01</v>
      </c>
      <c r="O282" s="27"/>
      <c r="P282" s="33">
        <f>IF(F282="Franchisee Rate Adjustment","",VLOOKUP(G282,[1]FINAL!A:D,4,FALSE))</f>
        <v>38.703000000000003</v>
      </c>
      <c r="Q282" s="33">
        <f>IF(F282="Franchisee Rate Adjustment",SUMIF('[1]Fran Bank Payment'!A:A,G282,'[1]Fran Bank Payment'!G:G),VLOOKUP(G282,[1]FINAL!A:E,5,FALSE))</f>
        <v>3150.8110000000001</v>
      </c>
      <c r="R282" s="3">
        <f>IF(E282="LESS",-ROUND(Q282-K282,3),ROUND(Q282-K282,3))</f>
        <v>-8.1000000000000003E-2</v>
      </c>
      <c r="S282" s="3">
        <f>IF(E282="LESS",-(P282-ABS(I282)),P282-ABS(I282))</f>
        <v>-1.0000000000047748E-3</v>
      </c>
      <c r="T282" s="3">
        <f>L282-I282</f>
        <v>45086.472999999998</v>
      </c>
      <c r="U282" s="21"/>
      <c r="V282" s="21"/>
    </row>
    <row r="283" spans="1:22" ht="15" hidden="1" customHeight="1">
      <c r="A283" s="19" t="s">
        <v>220</v>
      </c>
      <c r="B283" s="19">
        <v>45047.771000000001</v>
      </c>
      <c r="C283" s="20">
        <v>81.41</v>
      </c>
      <c r="D283" s="19">
        <v>3667422.01</v>
      </c>
      <c r="E283" s="19" t="s">
        <v>19</v>
      </c>
      <c r="F283" s="19" t="s">
        <v>20</v>
      </c>
      <c r="G283" s="19" t="s">
        <v>385</v>
      </c>
      <c r="H283" s="20">
        <v>-8913.23</v>
      </c>
      <c r="I283" s="20">
        <v>-8468.7070000000003</v>
      </c>
      <c r="J283" s="20">
        <v>81.41</v>
      </c>
      <c r="K283" s="20">
        <v>689437.43</v>
      </c>
      <c r="L283" s="20">
        <v>36579.063999999998</v>
      </c>
      <c r="M283" s="19">
        <v>81.41</v>
      </c>
      <c r="N283" s="19">
        <v>2977984.58</v>
      </c>
      <c r="O283" s="27"/>
      <c r="P283" s="33">
        <f>IF(F283="Franchisee Rate Adjustment","",VLOOKUP(G283,[1]FINAL!A:D,4,FALSE))</f>
        <v>8468.7119999999995</v>
      </c>
      <c r="Q283" s="33">
        <f>IF(F283="Franchisee Rate Adjustment",SUMIF('[1]Fran Bank Payment'!A:A,G283,'[1]Fran Bank Payment'!G:G),VLOOKUP(G283,[1]FINAL!A:E,5,FALSE))</f>
        <v>689437.84400000004</v>
      </c>
      <c r="R283" s="3">
        <f>IF(E283="LESS",-ROUND(Q283-K283,3),ROUND(Q283-K283,3))</f>
        <v>-0.41399999999999998</v>
      </c>
      <c r="S283" s="3">
        <f>IF(E283="LESS",-(P283-ABS(I283)),P283-ABS(I283))</f>
        <v>-4.9999999991996447E-3</v>
      </c>
      <c r="T283" s="3">
        <f>L283-I283</f>
        <v>45047.771000000001</v>
      </c>
      <c r="U283" s="21"/>
      <c r="V283" s="21"/>
    </row>
    <row r="284" spans="1:22" ht="15" hidden="1" customHeight="1">
      <c r="A284" s="19" t="s">
        <v>220</v>
      </c>
      <c r="B284" s="19">
        <v>36579.063999999998</v>
      </c>
      <c r="C284" s="20">
        <v>81.41</v>
      </c>
      <c r="D284" s="19">
        <v>2977984.58</v>
      </c>
      <c r="E284" s="19" t="s">
        <v>19</v>
      </c>
      <c r="F284" s="19" t="s">
        <v>20</v>
      </c>
      <c r="G284" s="19" t="s">
        <v>384</v>
      </c>
      <c r="H284" s="20">
        <v>-42.46</v>
      </c>
      <c r="I284" s="20">
        <v>-39.222000000000001</v>
      </c>
      <c r="J284" s="20">
        <v>81.41</v>
      </c>
      <c r="K284" s="20">
        <v>3193.06</v>
      </c>
      <c r="L284" s="20">
        <v>36539.841999999997</v>
      </c>
      <c r="M284" s="19">
        <v>81.41</v>
      </c>
      <c r="N284" s="19">
        <v>2974791.52</v>
      </c>
      <c r="O284" s="27"/>
      <c r="P284" s="33">
        <f>IF(F284="Franchisee Rate Adjustment","",VLOOKUP(G284,[1]FINAL!A:D,4,FALSE))</f>
        <v>39.222000000000001</v>
      </c>
      <c r="Q284" s="33">
        <f>IF(F284="Franchisee Rate Adjustment",SUMIF('[1]Fran Bank Payment'!A:A,G284,'[1]Fran Bank Payment'!G:G),VLOOKUP(G284,[1]FINAL!A:E,5,FALSE))</f>
        <v>3193.0630000000001</v>
      </c>
      <c r="R284" s="3">
        <f>IF(E284="LESS",-ROUND(Q284-K284,3),ROUND(Q284-K284,3))</f>
        <v>-3.0000000000000001E-3</v>
      </c>
      <c r="S284" s="3">
        <f>IF(E284="LESS",-(P284-ABS(I284)),P284-ABS(I284))</f>
        <v>0</v>
      </c>
      <c r="T284" s="3">
        <f>L284-I284</f>
        <v>36579.063999999998</v>
      </c>
      <c r="U284" s="21"/>
      <c r="V284" s="21"/>
    </row>
    <row r="285" spans="1:22" ht="15" hidden="1" customHeight="1">
      <c r="A285" s="19" t="s">
        <v>220</v>
      </c>
      <c r="B285" s="19">
        <v>36539.841999999997</v>
      </c>
      <c r="C285" s="20">
        <v>81.41</v>
      </c>
      <c r="D285" s="19">
        <v>2974791.52</v>
      </c>
      <c r="E285" s="19" t="s">
        <v>19</v>
      </c>
      <c r="F285" s="19" t="s">
        <v>20</v>
      </c>
      <c r="G285" s="19" t="s">
        <v>383</v>
      </c>
      <c r="H285" s="20">
        <v>-4840.58</v>
      </c>
      <c r="I285" s="20">
        <v>-4602.5630000000001</v>
      </c>
      <c r="J285" s="20">
        <v>81.41</v>
      </c>
      <c r="K285" s="20">
        <v>374694.64</v>
      </c>
      <c r="L285" s="20">
        <v>31937.278999999999</v>
      </c>
      <c r="M285" s="19">
        <v>81.41</v>
      </c>
      <c r="N285" s="19">
        <v>2600096.88</v>
      </c>
      <c r="O285" s="27"/>
      <c r="P285" s="33">
        <f>IF(F285="Franchisee Rate Adjustment","",VLOOKUP(G285,[1]FINAL!A:D,4,FALSE))</f>
        <v>4602.5640000000003</v>
      </c>
      <c r="Q285" s="33">
        <f>IF(F285="Franchisee Rate Adjustment",SUMIF('[1]Fran Bank Payment'!A:A,G285,'[1]Fran Bank Payment'!G:G),VLOOKUP(G285,[1]FINAL!A:E,5,FALSE))</f>
        <v>374694.73499999999</v>
      </c>
      <c r="R285" s="3">
        <f>IF(E285="LESS",-ROUND(Q285-K285,3),ROUND(Q285-K285,3))</f>
        <v>-9.5000000000000001E-2</v>
      </c>
      <c r="S285" s="3">
        <f>IF(E285="LESS",-(P285-ABS(I285)),P285-ABS(I285))</f>
        <v>-1.0000000002037268E-3</v>
      </c>
      <c r="T285" s="3">
        <f>L285-I285</f>
        <v>36539.841999999997</v>
      </c>
      <c r="U285" s="21"/>
      <c r="V285" s="21"/>
    </row>
    <row r="286" spans="1:22" ht="15" hidden="1" customHeight="1">
      <c r="A286" s="19" t="s">
        <v>220</v>
      </c>
      <c r="B286" s="19">
        <v>31937.278999999999</v>
      </c>
      <c r="C286" s="20">
        <v>81.41</v>
      </c>
      <c r="D286" s="19">
        <v>2600096.88</v>
      </c>
      <c r="E286" s="19" t="s">
        <v>19</v>
      </c>
      <c r="F286" s="19" t="s">
        <v>20</v>
      </c>
      <c r="G286" s="19" t="s">
        <v>382</v>
      </c>
      <c r="H286" s="20">
        <v>-4471.6000000000004</v>
      </c>
      <c r="I286" s="20">
        <v>-4045.9659999999999</v>
      </c>
      <c r="J286" s="20">
        <v>81.41</v>
      </c>
      <c r="K286" s="20">
        <v>329382.09999999998</v>
      </c>
      <c r="L286" s="20">
        <v>27891.312999999998</v>
      </c>
      <c r="M286" s="19">
        <v>81.41</v>
      </c>
      <c r="N286" s="19">
        <v>2270714.7799999998</v>
      </c>
      <c r="O286" s="27"/>
      <c r="P286" s="33">
        <f>IF(F286="Franchisee Rate Adjustment","",VLOOKUP(G286,[1]FINAL!A:D,4,FALSE))</f>
        <v>4045.9670000000001</v>
      </c>
      <c r="Q286" s="33">
        <f>IF(F286="Franchisee Rate Adjustment",SUMIF('[1]Fran Bank Payment'!A:A,G286,'[1]Fran Bank Payment'!G:G),VLOOKUP(G286,[1]FINAL!A:E,5,FALSE))</f>
        <v>329382.17300000001</v>
      </c>
      <c r="R286" s="3">
        <f>IF(E286="LESS",-ROUND(Q286-K286,3),ROUND(Q286-K286,3))</f>
        <v>-7.2999999999999995E-2</v>
      </c>
      <c r="S286" s="3">
        <f>IF(E286="LESS",-(P286-ABS(I286)),P286-ABS(I286))</f>
        <v>-1.0000000002037268E-3</v>
      </c>
      <c r="T286" s="3">
        <f>L286-I286</f>
        <v>31937.278999999999</v>
      </c>
      <c r="U286" s="21"/>
      <c r="V286" s="21"/>
    </row>
    <row r="287" spans="1:22" ht="15" hidden="1" customHeight="1">
      <c r="A287" s="19" t="s">
        <v>220</v>
      </c>
      <c r="B287" s="19">
        <v>27891.312999999998</v>
      </c>
      <c r="C287" s="20">
        <v>81.41</v>
      </c>
      <c r="D287" s="19">
        <v>2270714.7799999998</v>
      </c>
      <c r="E287" s="19" t="s">
        <v>19</v>
      </c>
      <c r="F287" s="19" t="s">
        <v>20</v>
      </c>
      <c r="G287" s="19" t="s">
        <v>381</v>
      </c>
      <c r="H287" s="20">
        <v>-72.08</v>
      </c>
      <c r="I287" s="20">
        <v>-66.674999999999997</v>
      </c>
      <c r="J287" s="20">
        <v>81.41</v>
      </c>
      <c r="K287" s="20">
        <v>5428.01</v>
      </c>
      <c r="L287" s="20">
        <v>27824.637999999999</v>
      </c>
      <c r="M287" s="19">
        <v>81.41</v>
      </c>
      <c r="N287" s="19">
        <v>2265286.77</v>
      </c>
      <c r="O287" s="27"/>
      <c r="P287" s="33">
        <f>IF(F287="Franchisee Rate Adjustment","",VLOOKUP(G287,[1]FINAL!A:D,4,FALSE))</f>
        <v>66.674999999999997</v>
      </c>
      <c r="Q287" s="33">
        <f>IF(F287="Franchisee Rate Adjustment",SUMIF('[1]Fran Bank Payment'!A:A,G287,'[1]Fran Bank Payment'!G:G),VLOOKUP(G287,[1]FINAL!A:E,5,FALSE))</f>
        <v>5428.0119999999997</v>
      </c>
      <c r="R287" s="3">
        <f>IF(E287="LESS",-ROUND(Q287-K287,3),ROUND(Q287-K287,3))</f>
        <v>-2E-3</v>
      </c>
      <c r="S287" s="3">
        <f>IF(E287="LESS",-(P287-ABS(I287)),P287-ABS(I287))</f>
        <v>0</v>
      </c>
      <c r="T287" s="3">
        <f>L287-I287</f>
        <v>27891.312999999998</v>
      </c>
      <c r="U287" s="21"/>
      <c r="V287" s="21"/>
    </row>
    <row r="288" spans="1:22" ht="15" hidden="1" customHeight="1">
      <c r="A288" s="19" t="s">
        <v>220</v>
      </c>
      <c r="B288" s="19">
        <v>27824.637999999999</v>
      </c>
      <c r="C288" s="20">
        <v>81.41</v>
      </c>
      <c r="D288" s="19">
        <v>2265286.77</v>
      </c>
      <c r="E288" s="19" t="s">
        <v>19</v>
      </c>
      <c r="F288" s="19" t="s">
        <v>20</v>
      </c>
      <c r="G288" s="19" t="s">
        <v>380</v>
      </c>
      <c r="H288" s="20">
        <v>-9924.17</v>
      </c>
      <c r="I288" s="20">
        <v>-9028.76</v>
      </c>
      <c r="J288" s="20">
        <v>81.41</v>
      </c>
      <c r="K288" s="20">
        <v>735031.35</v>
      </c>
      <c r="L288" s="20">
        <v>18795.878000000001</v>
      </c>
      <c r="M288" s="19">
        <v>81.41</v>
      </c>
      <c r="N288" s="19">
        <v>1530255.42</v>
      </c>
      <c r="O288" s="27"/>
      <c r="P288" s="33">
        <f>IF(F288="Franchisee Rate Adjustment","",VLOOKUP(G288,[1]FINAL!A:D,4,FALSE))</f>
        <v>9028.7649999999994</v>
      </c>
      <c r="Q288" s="33">
        <f>IF(F288="Franchisee Rate Adjustment",SUMIF('[1]Fran Bank Payment'!A:A,G288,'[1]Fran Bank Payment'!G:G),VLOOKUP(G288,[1]FINAL!A:E,5,FALSE))</f>
        <v>735031.75899999996</v>
      </c>
      <c r="R288" s="3">
        <f>IF(E288="LESS",-ROUND(Q288-K288,3),ROUND(Q288-K288,3))</f>
        <v>-0.40899999999999997</v>
      </c>
      <c r="S288" s="3">
        <f>IF(E288="LESS",-(P288-ABS(I288)),P288-ABS(I288))</f>
        <v>-4.9999999991996447E-3</v>
      </c>
      <c r="T288" s="3">
        <f>L288-I288</f>
        <v>27824.637999999999</v>
      </c>
      <c r="U288" s="21"/>
      <c r="V288" s="21"/>
    </row>
    <row r="289" spans="1:22" ht="15" hidden="1" customHeight="1">
      <c r="A289" s="19" t="s">
        <v>220</v>
      </c>
      <c r="B289" s="19">
        <v>18795.878000000001</v>
      </c>
      <c r="C289" s="20">
        <v>81.41</v>
      </c>
      <c r="D289" s="19">
        <v>1530255.42</v>
      </c>
      <c r="E289" s="19" t="s">
        <v>19</v>
      </c>
      <c r="F289" s="19" t="s">
        <v>20</v>
      </c>
      <c r="G289" s="19" t="s">
        <v>379</v>
      </c>
      <c r="H289" s="20">
        <v>-93.63</v>
      </c>
      <c r="I289" s="20">
        <v>-86.606999999999999</v>
      </c>
      <c r="J289" s="20">
        <v>81.41</v>
      </c>
      <c r="K289" s="20">
        <v>7050.68</v>
      </c>
      <c r="L289" s="20">
        <v>18709.271000000001</v>
      </c>
      <c r="M289" s="19">
        <v>81.41</v>
      </c>
      <c r="N289" s="19">
        <v>1523204.74</v>
      </c>
      <c r="O289" s="27"/>
      <c r="P289" s="33">
        <f>IF(F289="Franchisee Rate Adjustment","",VLOOKUP(G289,[1]FINAL!A:D,4,FALSE))</f>
        <v>86.608000000000004</v>
      </c>
      <c r="Q289" s="33">
        <f>IF(F289="Franchisee Rate Adjustment",SUMIF('[1]Fran Bank Payment'!A:A,G289,'[1]Fran Bank Payment'!G:G),VLOOKUP(G289,[1]FINAL!A:E,5,FALSE))</f>
        <v>7050.7569999999996</v>
      </c>
      <c r="R289" s="3">
        <f>IF(E289="LESS",-ROUND(Q289-K289,3),ROUND(Q289-K289,3))</f>
        <v>-7.6999999999999999E-2</v>
      </c>
      <c r="S289" s="3">
        <f>IF(E289="LESS",-(P289-ABS(I289)),P289-ABS(I289))</f>
        <v>-1.0000000000047748E-3</v>
      </c>
      <c r="T289" s="3">
        <f>L289-I289</f>
        <v>18795.878000000001</v>
      </c>
      <c r="U289" s="21"/>
      <c r="V289" s="21"/>
    </row>
    <row r="290" spans="1:22" ht="15" hidden="1" customHeight="1">
      <c r="A290" s="19" t="s">
        <v>220</v>
      </c>
      <c r="B290" s="19">
        <v>18709.271000000001</v>
      </c>
      <c r="C290" s="20">
        <v>81.41</v>
      </c>
      <c r="D290" s="19">
        <v>1523204.74</v>
      </c>
      <c r="E290" s="19" t="s">
        <v>19</v>
      </c>
      <c r="F290" s="19" t="s">
        <v>20</v>
      </c>
      <c r="G290" s="19" t="s">
        <v>378</v>
      </c>
      <c r="H290" s="20">
        <v>-1705.37</v>
      </c>
      <c r="I290" s="20">
        <v>-1534.0740000000001</v>
      </c>
      <c r="J290" s="20">
        <v>81.41</v>
      </c>
      <c r="K290" s="20">
        <v>124888.97</v>
      </c>
      <c r="L290" s="20">
        <v>17175.197</v>
      </c>
      <c r="M290" s="19">
        <v>81.41</v>
      </c>
      <c r="N290" s="19">
        <v>1398315.77</v>
      </c>
      <c r="O290" s="27"/>
      <c r="P290" s="33">
        <f>IF(F290="Franchisee Rate Adjustment","",VLOOKUP(G290,[1]FINAL!A:D,4,FALSE))</f>
        <v>1534.0740000000001</v>
      </c>
      <c r="Q290" s="33">
        <f>IF(F290="Franchisee Rate Adjustment",SUMIF('[1]Fran Bank Payment'!A:A,G290,'[1]Fran Bank Payment'!G:G),VLOOKUP(G290,[1]FINAL!A:E,5,FALSE))</f>
        <v>124888.96400000001</v>
      </c>
      <c r="R290" s="3">
        <f>IF(E290="LESS",-ROUND(Q290-K290,3),ROUND(Q290-K290,3))</f>
        <v>6.0000000000000001E-3</v>
      </c>
      <c r="S290" s="3">
        <f>IF(E290="LESS",-(P290-ABS(I290)),P290-ABS(I290))</f>
        <v>0</v>
      </c>
      <c r="T290" s="3">
        <f>L290-I290</f>
        <v>18709.271000000001</v>
      </c>
      <c r="U290" s="21"/>
      <c r="V290" s="21"/>
    </row>
    <row r="291" spans="1:22" ht="15" hidden="1" customHeight="1">
      <c r="A291" s="19" t="s">
        <v>220</v>
      </c>
      <c r="B291" s="19">
        <v>17175.197</v>
      </c>
      <c r="C291" s="20">
        <v>81.41</v>
      </c>
      <c r="D291" s="19">
        <v>1398315.77</v>
      </c>
      <c r="E291" s="19" t="s">
        <v>19</v>
      </c>
      <c r="F291" s="19" t="s">
        <v>20</v>
      </c>
      <c r="G291" s="19" t="s">
        <v>377</v>
      </c>
      <c r="H291" s="20">
        <v>-55.94</v>
      </c>
      <c r="I291" s="20">
        <v>-51.703000000000003</v>
      </c>
      <c r="J291" s="20">
        <v>81.41</v>
      </c>
      <c r="K291" s="20">
        <v>4209.1400000000003</v>
      </c>
      <c r="L291" s="20">
        <v>17123.493999999999</v>
      </c>
      <c r="M291" s="19">
        <v>81.41</v>
      </c>
      <c r="N291" s="19">
        <v>1394106.63</v>
      </c>
      <c r="O291" s="27"/>
      <c r="P291" s="33">
        <f>IF(F291="Franchisee Rate Adjustment","",VLOOKUP(G291,[1]FINAL!A:D,4,FALSE))</f>
        <v>51.703000000000003</v>
      </c>
      <c r="Q291" s="33">
        <f>IF(F291="Franchisee Rate Adjustment",SUMIF('[1]Fran Bank Payment'!A:A,G291,'[1]Fran Bank Payment'!G:G),VLOOKUP(G291,[1]FINAL!A:E,5,FALSE))</f>
        <v>4209.1409999999996</v>
      </c>
      <c r="R291" s="3">
        <f>IF(E291="LESS",-ROUND(Q291-K291,3),ROUND(Q291-K291,3))</f>
        <v>-1E-3</v>
      </c>
      <c r="S291" s="3">
        <f>IF(E291="LESS",-(P291-ABS(I291)),P291-ABS(I291))</f>
        <v>0</v>
      </c>
      <c r="T291" s="3">
        <f>L291-I291</f>
        <v>17175.197</v>
      </c>
      <c r="U291" s="21"/>
      <c r="V291" s="21"/>
    </row>
    <row r="292" spans="1:22" ht="15" hidden="1" customHeight="1">
      <c r="A292" s="19" t="s">
        <v>220</v>
      </c>
      <c r="B292" s="19">
        <v>17123.493999999999</v>
      </c>
      <c r="C292" s="20">
        <v>81.41</v>
      </c>
      <c r="D292" s="19">
        <v>1394106.63</v>
      </c>
      <c r="E292" s="19" t="s">
        <v>19</v>
      </c>
      <c r="F292" s="19" t="s">
        <v>20</v>
      </c>
      <c r="G292" s="19" t="s">
        <v>376</v>
      </c>
      <c r="H292" s="20">
        <v>-259.70999999999998</v>
      </c>
      <c r="I292" s="20">
        <v>-224.86099999999999</v>
      </c>
      <c r="J292" s="20">
        <v>81.41</v>
      </c>
      <c r="K292" s="20">
        <v>18305.93</v>
      </c>
      <c r="L292" s="20">
        <v>16898.633000000002</v>
      </c>
      <c r="M292" s="19">
        <v>81.41</v>
      </c>
      <c r="N292" s="19">
        <v>1375800.7</v>
      </c>
      <c r="O292" s="27"/>
      <c r="P292" s="33">
        <f>IF(F292="Franchisee Rate Adjustment","",VLOOKUP(G292,[1]FINAL!A:D,4,FALSE))</f>
        <v>224.86099999999999</v>
      </c>
      <c r="Q292" s="33">
        <f>IF(F292="Franchisee Rate Adjustment",SUMIF('[1]Fran Bank Payment'!A:A,G292,'[1]Fran Bank Payment'!G:G),VLOOKUP(G292,[1]FINAL!A:E,5,FALSE))</f>
        <v>18305.934000000001</v>
      </c>
      <c r="R292" s="3">
        <f>IF(E292="LESS",-ROUND(Q292-K292,3),ROUND(Q292-K292,3))</f>
        <v>-4.0000000000000001E-3</v>
      </c>
      <c r="S292" s="3">
        <f>IF(E292="LESS",-(P292-ABS(I292)),P292-ABS(I292))</f>
        <v>0</v>
      </c>
      <c r="T292" s="3">
        <f>L292-I292</f>
        <v>17123.494000000002</v>
      </c>
      <c r="U292" s="21"/>
      <c r="V292" s="21"/>
    </row>
    <row r="293" spans="1:22" ht="15" hidden="1" customHeight="1">
      <c r="A293" s="19" t="s">
        <v>220</v>
      </c>
      <c r="B293" s="19">
        <v>16898.633000000002</v>
      </c>
      <c r="C293" s="20">
        <v>81.41</v>
      </c>
      <c r="D293" s="19">
        <v>1375800.7</v>
      </c>
      <c r="E293" s="19" t="s">
        <v>19</v>
      </c>
      <c r="F293" s="19" t="s">
        <v>20</v>
      </c>
      <c r="G293" s="19" t="s">
        <v>375</v>
      </c>
      <c r="H293" s="20">
        <v>-137.58000000000001</v>
      </c>
      <c r="I293" s="20">
        <v>-125.61499999999999</v>
      </c>
      <c r="J293" s="20">
        <v>81.41</v>
      </c>
      <c r="K293" s="20">
        <v>10226.32</v>
      </c>
      <c r="L293" s="20">
        <v>16773.018</v>
      </c>
      <c r="M293" s="19">
        <v>81.41</v>
      </c>
      <c r="N293" s="19">
        <v>1365574.38</v>
      </c>
      <c r="O293" s="27"/>
      <c r="P293" s="33">
        <f>IF(F293="Franchisee Rate Adjustment","",VLOOKUP(G293,[1]FINAL!A:D,4,FALSE))</f>
        <v>125.61499999999999</v>
      </c>
      <c r="Q293" s="33">
        <f>IF(F293="Franchisee Rate Adjustment",SUMIF('[1]Fran Bank Payment'!A:A,G293,'[1]Fran Bank Payment'!G:G),VLOOKUP(G293,[1]FINAL!A:E,5,FALSE))</f>
        <v>10226.316999999999</v>
      </c>
      <c r="R293" s="3">
        <f>IF(E293="LESS",-ROUND(Q293-K293,3),ROUND(Q293-K293,3))</f>
        <v>3.0000000000000001E-3</v>
      </c>
      <c r="S293" s="3">
        <f>IF(E293="LESS",-(P293-ABS(I293)),P293-ABS(I293))</f>
        <v>0</v>
      </c>
      <c r="T293" s="3">
        <f>L293-I293</f>
        <v>16898.633000000002</v>
      </c>
      <c r="U293" s="21"/>
      <c r="V293" s="21"/>
    </row>
    <row r="294" spans="1:22" ht="15" hidden="1" customHeight="1">
      <c r="A294" s="19" t="s">
        <v>253</v>
      </c>
      <c r="B294" s="19">
        <v>16773.018</v>
      </c>
      <c r="C294" s="20">
        <v>81.41</v>
      </c>
      <c r="D294" s="19">
        <v>1365574.38</v>
      </c>
      <c r="E294" s="19" t="s">
        <v>19</v>
      </c>
      <c r="F294" s="19" t="s">
        <v>20</v>
      </c>
      <c r="G294" s="19" t="s">
        <v>374</v>
      </c>
      <c r="H294" s="20">
        <v>-3239.39</v>
      </c>
      <c r="I294" s="20">
        <v>-2591.5120000000002</v>
      </c>
      <c r="J294" s="20">
        <v>81.41</v>
      </c>
      <c r="K294" s="20">
        <v>210974.99</v>
      </c>
      <c r="L294" s="20">
        <v>14181.505999999999</v>
      </c>
      <c r="M294" s="19">
        <v>81.42</v>
      </c>
      <c r="N294" s="19">
        <v>1154599.3899999999</v>
      </c>
      <c r="O294" s="27"/>
      <c r="P294" s="33">
        <f>IF(F294="Franchisee Rate Adjustment","",VLOOKUP(G294,[1]FINAL!A:D,4,FALSE))</f>
        <v>2591.5120000000002</v>
      </c>
      <c r="Q294" s="33">
        <f>IF(F294="Franchisee Rate Adjustment",SUMIF('[1]Fran Bank Payment'!A:A,G294,'[1]Fran Bank Payment'!G:G),VLOOKUP(G294,[1]FINAL!A:E,5,FALSE))</f>
        <v>210974.992</v>
      </c>
      <c r="R294" s="3">
        <f>IF(E294="LESS",-ROUND(Q294-K294,3),ROUND(Q294-K294,3))</f>
        <v>-2E-3</v>
      </c>
      <c r="S294" s="3">
        <f>IF(E294="LESS",-(P294-ABS(I294)),P294-ABS(I294))</f>
        <v>0</v>
      </c>
      <c r="T294" s="3">
        <f>L294-I294</f>
        <v>16773.018</v>
      </c>
      <c r="U294" s="21"/>
      <c r="V294" s="21"/>
    </row>
    <row r="295" spans="1:22" ht="15" hidden="1" customHeight="1">
      <c r="A295" s="19" t="s">
        <v>253</v>
      </c>
      <c r="B295" s="19">
        <v>14181.505999999999</v>
      </c>
      <c r="C295" s="20">
        <v>81.42</v>
      </c>
      <c r="D295" s="19">
        <v>1154599.3899999999</v>
      </c>
      <c r="E295" s="19" t="s">
        <v>19</v>
      </c>
      <c r="F295" s="19" t="s">
        <v>20</v>
      </c>
      <c r="G295" s="19" t="s">
        <v>373</v>
      </c>
      <c r="H295" s="20">
        <v>-1183.4000000000001</v>
      </c>
      <c r="I295" s="20">
        <v>-1094.645</v>
      </c>
      <c r="J295" s="20">
        <v>81.42</v>
      </c>
      <c r="K295" s="20">
        <v>89126</v>
      </c>
      <c r="L295" s="20">
        <v>13086.861000000001</v>
      </c>
      <c r="M295" s="19">
        <v>81.42</v>
      </c>
      <c r="N295" s="19">
        <v>1065473.3899999999</v>
      </c>
      <c r="O295" s="27"/>
      <c r="P295" s="33">
        <f>IF(F295="Franchisee Rate Adjustment","",VLOOKUP(G295,[1]FINAL!A:D,4,FALSE))</f>
        <v>1094.645</v>
      </c>
      <c r="Q295" s="33">
        <f>IF(F295="Franchisee Rate Adjustment",SUMIF('[1]Fran Bank Payment'!A:A,G295,'[1]Fran Bank Payment'!G:G),VLOOKUP(G295,[1]FINAL!A:E,5,FALSE))</f>
        <v>89125.995999999999</v>
      </c>
      <c r="R295" s="3">
        <f>IF(E295="LESS",-ROUND(Q295-K295,3),ROUND(Q295-K295,3))</f>
        <v>4.0000000000000001E-3</v>
      </c>
      <c r="S295" s="3">
        <f>IF(E295="LESS",-(P295-ABS(I295)),P295-ABS(I295))</f>
        <v>0</v>
      </c>
      <c r="T295" s="3">
        <f>L295-I295</f>
        <v>14181.506000000001</v>
      </c>
      <c r="U295" s="21"/>
      <c r="V295" s="21"/>
    </row>
    <row r="296" spans="1:22" ht="15" hidden="1" customHeight="1">
      <c r="A296" s="19" t="s">
        <v>253</v>
      </c>
      <c r="B296" s="19">
        <v>13086.861000000001</v>
      </c>
      <c r="C296" s="20">
        <v>81.42</v>
      </c>
      <c r="D296" s="19">
        <v>1065473.3899999999</v>
      </c>
      <c r="E296" s="19" t="s">
        <v>40</v>
      </c>
      <c r="F296" s="19" t="s">
        <v>43</v>
      </c>
      <c r="G296" s="19" t="s">
        <v>372</v>
      </c>
      <c r="H296" s="20">
        <v>20000</v>
      </c>
      <c r="I296" s="20">
        <v>20000</v>
      </c>
      <c r="J296" s="20">
        <v>81.96</v>
      </c>
      <c r="K296" s="28">
        <v>1639200</v>
      </c>
      <c r="L296" s="20">
        <v>33086.860999999997</v>
      </c>
      <c r="M296" s="19">
        <v>81.739999999999995</v>
      </c>
      <c r="N296" s="19">
        <v>2704673.39</v>
      </c>
      <c r="O296" s="27"/>
      <c r="P296" s="33" t="str">
        <f>IF(F296="Franchisee Rate Adjustment","",VLOOKUP(G296,[1]FINAL!A:D,4,FALSE))</f>
        <v/>
      </c>
      <c r="Q296" s="33">
        <f>IF(F296="Franchisee Rate Adjustment",SUMIF('[1]Fran Bank Payment'!A:A,G296,'[1]Fran Bank Payment'!G:G),VLOOKUP(G296,[1]FINAL!A:E,5,FALSE))</f>
        <v>0</v>
      </c>
      <c r="R296" s="3">
        <f>IF(E296="LESS",-ROUND(Q296-K296,3),ROUND(Q296-K296,3))</f>
        <v>-1639200</v>
      </c>
      <c r="S296" s="3" t="e">
        <f>IF(E296="LESS",-(P296-ABS(I296)),P296-ABS(I296))</f>
        <v>#VALUE!</v>
      </c>
      <c r="T296" s="3">
        <f>L296-I296</f>
        <v>13086.860999999997</v>
      </c>
      <c r="U296" s="21"/>
      <c r="V296" s="21"/>
    </row>
    <row r="297" spans="1:22" ht="15" hidden="1" customHeight="1">
      <c r="A297" s="19" t="s">
        <v>253</v>
      </c>
      <c r="B297" s="19">
        <v>33086.860999999997</v>
      </c>
      <c r="C297" s="20">
        <v>81.739999999999995</v>
      </c>
      <c r="D297" s="19">
        <v>2704673.39</v>
      </c>
      <c r="E297" s="19" t="s">
        <v>19</v>
      </c>
      <c r="F297" s="19" t="s">
        <v>20</v>
      </c>
      <c r="G297" s="19" t="s">
        <v>371</v>
      </c>
      <c r="H297" s="20">
        <v>-247.89</v>
      </c>
      <c r="I297" s="20">
        <v>-198.30799999999999</v>
      </c>
      <c r="J297" s="20">
        <v>81.739999999999995</v>
      </c>
      <c r="K297" s="20">
        <v>16209.7</v>
      </c>
      <c r="L297" s="20">
        <v>32888.553</v>
      </c>
      <c r="M297" s="19">
        <v>81.739999999999995</v>
      </c>
      <c r="N297" s="19">
        <v>2688463.69</v>
      </c>
      <c r="O297" s="27"/>
      <c r="P297" s="33">
        <f>IF(F297="Franchisee Rate Adjustment","",VLOOKUP(G297,[1]FINAL!A:D,4,FALSE))</f>
        <v>198.309</v>
      </c>
      <c r="Q297" s="33">
        <f>IF(F297="Franchisee Rate Adjustment",SUMIF('[1]Fran Bank Payment'!A:A,G297,'[1]Fran Bank Payment'!G:G),VLOOKUP(G297,[1]FINAL!A:E,5,FALSE))</f>
        <v>16209.778</v>
      </c>
      <c r="R297" s="3">
        <f>IF(E297="LESS",-ROUND(Q297-K297,3),ROUND(Q297-K297,3))</f>
        <v>-7.8E-2</v>
      </c>
      <c r="S297" s="3">
        <f>IF(E297="LESS",-(P297-ABS(I297)),P297-ABS(I297))</f>
        <v>-1.0000000000047748E-3</v>
      </c>
      <c r="T297" s="3">
        <f>L297-I297</f>
        <v>33086.860999999997</v>
      </c>
      <c r="U297" s="21"/>
      <c r="V297" s="21"/>
    </row>
    <row r="298" spans="1:22" ht="15" hidden="1" customHeight="1">
      <c r="A298" s="19" t="s">
        <v>253</v>
      </c>
      <c r="B298" s="19">
        <v>32888.553</v>
      </c>
      <c r="C298" s="20">
        <v>81.739999999999995</v>
      </c>
      <c r="D298" s="19">
        <v>2688463.69</v>
      </c>
      <c r="E298" s="19" t="s">
        <v>19</v>
      </c>
      <c r="F298" s="19" t="s">
        <v>20</v>
      </c>
      <c r="G298" s="19" t="s">
        <v>370</v>
      </c>
      <c r="H298" s="20">
        <v>-23.59</v>
      </c>
      <c r="I298" s="20">
        <v>-21.751000000000001</v>
      </c>
      <c r="J298" s="20">
        <v>81.739999999999995</v>
      </c>
      <c r="K298" s="20">
        <v>1777.93</v>
      </c>
      <c r="L298" s="20">
        <v>32866.802000000003</v>
      </c>
      <c r="M298" s="19">
        <v>81.739999999999995</v>
      </c>
      <c r="N298" s="19">
        <v>2686685.76</v>
      </c>
      <c r="O298" s="27"/>
      <c r="P298" s="33">
        <f>IF(F298="Franchisee Rate Adjustment","",VLOOKUP(G298,[1]FINAL!A:D,4,FALSE))</f>
        <v>21.753</v>
      </c>
      <c r="Q298" s="33">
        <f>IF(F298="Franchisee Rate Adjustment",SUMIF('[1]Fran Bank Payment'!A:A,G298,'[1]Fran Bank Payment'!G:G),VLOOKUP(G298,[1]FINAL!A:E,5,FALSE))</f>
        <v>1778.09</v>
      </c>
      <c r="R298" s="3">
        <f>IF(E298="LESS",-ROUND(Q298-K298,3),ROUND(Q298-K298,3))</f>
        <v>-0.16</v>
      </c>
      <c r="S298" s="3">
        <f>IF(E298="LESS",-(P298-ABS(I298)),P298-ABS(I298))</f>
        <v>-1.9999999999988916E-3</v>
      </c>
      <c r="T298" s="3">
        <f>L298-I298</f>
        <v>32888.553</v>
      </c>
      <c r="U298" s="21"/>
      <c r="V298" s="21"/>
    </row>
    <row r="299" spans="1:22" ht="15" hidden="1" customHeight="1">
      <c r="A299" s="19" t="s">
        <v>253</v>
      </c>
      <c r="B299" s="19">
        <v>32866.802000000003</v>
      </c>
      <c r="C299" s="20">
        <v>81.739999999999995</v>
      </c>
      <c r="D299" s="19">
        <v>2686685.76</v>
      </c>
      <c r="E299" s="19" t="s">
        <v>19</v>
      </c>
      <c r="F299" s="19" t="s">
        <v>20</v>
      </c>
      <c r="G299" s="19" t="s">
        <v>369</v>
      </c>
      <c r="H299" s="20">
        <v>-28.03</v>
      </c>
      <c r="I299" s="20">
        <v>-25.928000000000001</v>
      </c>
      <c r="J299" s="20">
        <v>81.739999999999995</v>
      </c>
      <c r="K299" s="20">
        <v>2119.35</v>
      </c>
      <c r="L299" s="20">
        <v>32840.874000000003</v>
      </c>
      <c r="M299" s="19">
        <v>81.739999999999995</v>
      </c>
      <c r="N299" s="19">
        <v>2684566.41</v>
      </c>
      <c r="O299" s="27"/>
      <c r="P299" s="33">
        <f>IF(F299="Franchisee Rate Adjustment","",VLOOKUP(G299,[1]FINAL!A:D,4,FALSE))</f>
        <v>25.928000000000001</v>
      </c>
      <c r="Q299" s="33">
        <f>IF(F299="Franchisee Rate Adjustment",SUMIF('[1]Fran Bank Payment'!A:A,G299,'[1]Fran Bank Payment'!G:G),VLOOKUP(G299,[1]FINAL!A:E,5,FALSE))</f>
        <v>2119.355</v>
      </c>
      <c r="R299" s="3">
        <f>IF(E299="LESS",-ROUND(Q299-K299,3),ROUND(Q299-K299,3))</f>
        <v>-5.0000000000000001E-3</v>
      </c>
      <c r="S299" s="3">
        <f>IF(E299="LESS",-(P299-ABS(I299)),P299-ABS(I299))</f>
        <v>0</v>
      </c>
      <c r="T299" s="3">
        <f>L299-I299</f>
        <v>32866.802000000003</v>
      </c>
      <c r="U299" s="21"/>
      <c r="V299" s="21"/>
    </row>
    <row r="300" spans="1:22" ht="15" hidden="1" customHeight="1">
      <c r="A300" s="19" t="s">
        <v>253</v>
      </c>
      <c r="B300" s="19">
        <v>32840.874000000003</v>
      </c>
      <c r="C300" s="20">
        <v>81.739999999999995</v>
      </c>
      <c r="D300" s="19">
        <v>2684566.41</v>
      </c>
      <c r="E300" s="19" t="s">
        <v>19</v>
      </c>
      <c r="F300" s="19" t="s">
        <v>20</v>
      </c>
      <c r="G300" s="19" t="s">
        <v>368</v>
      </c>
      <c r="H300" s="20">
        <v>-2431.44</v>
      </c>
      <c r="I300" s="20">
        <v>-1978.597</v>
      </c>
      <c r="J300" s="20">
        <v>81.739999999999995</v>
      </c>
      <c r="K300" s="20">
        <v>161730.51</v>
      </c>
      <c r="L300" s="20">
        <v>30862.276999999998</v>
      </c>
      <c r="M300" s="19">
        <v>81.739999999999995</v>
      </c>
      <c r="N300" s="19">
        <v>2522835.9</v>
      </c>
      <c r="O300" s="27"/>
      <c r="P300" s="33">
        <f>IF(F300="Franchisee Rate Adjustment","",VLOOKUP(G300,[1]FINAL!A:D,4,FALSE))</f>
        <v>1978.597</v>
      </c>
      <c r="Q300" s="33">
        <f>IF(F300="Franchisee Rate Adjustment",SUMIF('[1]Fran Bank Payment'!A:A,G300,'[1]Fran Bank Payment'!G:G),VLOOKUP(G300,[1]FINAL!A:E,5,FALSE))</f>
        <v>161730.519</v>
      </c>
      <c r="R300" s="3">
        <f>IF(E300="LESS",-ROUND(Q300-K300,3),ROUND(Q300-K300,3))</f>
        <v>-8.9999999999999993E-3</v>
      </c>
      <c r="S300" s="3">
        <f>IF(E300="LESS",-(P300-ABS(I300)),P300-ABS(I300))</f>
        <v>0</v>
      </c>
      <c r="T300" s="3">
        <f>L300-I300</f>
        <v>32840.873999999996</v>
      </c>
      <c r="U300" s="21"/>
      <c r="V300" s="21"/>
    </row>
    <row r="301" spans="1:22" ht="15" hidden="1" customHeight="1">
      <c r="A301" s="19" t="s">
        <v>253</v>
      </c>
      <c r="B301" s="19">
        <v>30862.276999999998</v>
      </c>
      <c r="C301" s="20">
        <v>81.739999999999995</v>
      </c>
      <c r="D301" s="19">
        <v>2522835.9</v>
      </c>
      <c r="E301" s="19" t="s">
        <v>19</v>
      </c>
      <c r="F301" s="19" t="s">
        <v>20</v>
      </c>
      <c r="G301" s="19" t="s">
        <v>367</v>
      </c>
      <c r="H301" s="20">
        <v>-62.72</v>
      </c>
      <c r="I301" s="20">
        <v>-57.95</v>
      </c>
      <c r="J301" s="20">
        <v>81.739999999999995</v>
      </c>
      <c r="K301" s="20">
        <v>4736.83</v>
      </c>
      <c r="L301" s="20">
        <v>30804.327000000001</v>
      </c>
      <c r="M301" s="19">
        <v>81.739999999999995</v>
      </c>
      <c r="N301" s="19">
        <v>2518099.0699999998</v>
      </c>
      <c r="O301" s="27"/>
      <c r="P301" s="33">
        <f>IF(F301="Franchisee Rate Adjustment","",VLOOKUP(G301,[1]FINAL!A:D,4,FALSE))</f>
        <v>57.95</v>
      </c>
      <c r="Q301" s="33">
        <f>IF(F301="Franchisee Rate Adjustment",SUMIF('[1]Fran Bank Payment'!A:A,G301,'[1]Fran Bank Payment'!G:G),VLOOKUP(G301,[1]FINAL!A:E,5,FALSE))</f>
        <v>4736.8329999999996</v>
      </c>
      <c r="R301" s="3">
        <f>IF(E301="LESS",-ROUND(Q301-K301,3),ROUND(Q301-K301,3))</f>
        <v>-3.0000000000000001E-3</v>
      </c>
      <c r="S301" s="3">
        <f>IF(E301="LESS",-(P301-ABS(I301)),P301-ABS(I301))</f>
        <v>0</v>
      </c>
      <c r="T301" s="3">
        <f>L301-I301</f>
        <v>30862.277000000002</v>
      </c>
      <c r="U301" s="21"/>
      <c r="V301" s="21"/>
    </row>
    <row r="302" spans="1:22" ht="15" hidden="1" customHeight="1">
      <c r="A302" s="19" t="s">
        <v>253</v>
      </c>
      <c r="B302" s="19">
        <v>30804.327000000001</v>
      </c>
      <c r="C302" s="20">
        <v>81.739999999999995</v>
      </c>
      <c r="D302" s="19">
        <v>2518099.0699999998</v>
      </c>
      <c r="E302" s="19" t="s">
        <v>19</v>
      </c>
      <c r="F302" s="19" t="s">
        <v>20</v>
      </c>
      <c r="G302" s="19" t="s">
        <v>366</v>
      </c>
      <c r="H302" s="20">
        <v>-38.020000000000003</v>
      </c>
      <c r="I302" s="20">
        <v>-35.168999999999997</v>
      </c>
      <c r="J302" s="20">
        <v>81.739999999999995</v>
      </c>
      <c r="K302" s="20">
        <v>2874.71</v>
      </c>
      <c r="L302" s="20">
        <v>30769.157999999999</v>
      </c>
      <c r="M302" s="19">
        <v>81.739999999999995</v>
      </c>
      <c r="N302" s="19">
        <v>2515224.36</v>
      </c>
      <c r="O302" s="27"/>
      <c r="P302" s="33">
        <f>IF(F302="Franchisee Rate Adjustment","",VLOOKUP(G302,[1]FINAL!A:D,4,FALSE))</f>
        <v>35.168999999999997</v>
      </c>
      <c r="Q302" s="33">
        <f>IF(F302="Franchisee Rate Adjustment",SUMIF('[1]Fran Bank Payment'!A:A,G302,'[1]Fran Bank Payment'!G:G),VLOOKUP(G302,[1]FINAL!A:E,5,FALSE))</f>
        <v>2874.7139999999999</v>
      </c>
      <c r="R302" s="3">
        <f>IF(E302="LESS",-ROUND(Q302-K302,3),ROUND(Q302-K302,3))</f>
        <v>-4.0000000000000001E-3</v>
      </c>
      <c r="S302" s="3">
        <f>IF(E302="LESS",-(P302-ABS(I302)),P302-ABS(I302))</f>
        <v>0</v>
      </c>
      <c r="T302" s="3">
        <f>L302-I302</f>
        <v>30804.327000000001</v>
      </c>
      <c r="U302" s="21"/>
      <c r="V302" s="21"/>
    </row>
    <row r="303" spans="1:22" ht="15" hidden="1" customHeight="1">
      <c r="A303" s="19" t="s">
        <v>253</v>
      </c>
      <c r="B303" s="19">
        <v>30769.157999999999</v>
      </c>
      <c r="C303" s="20">
        <v>81.739999999999995</v>
      </c>
      <c r="D303" s="19">
        <v>2515224.36</v>
      </c>
      <c r="E303" s="19" t="s">
        <v>19</v>
      </c>
      <c r="F303" s="19" t="s">
        <v>20</v>
      </c>
      <c r="G303" s="19" t="s">
        <v>365</v>
      </c>
      <c r="H303" s="20">
        <v>-448.95</v>
      </c>
      <c r="I303" s="20">
        <v>-370.029</v>
      </c>
      <c r="J303" s="20">
        <v>81.739999999999995</v>
      </c>
      <c r="K303" s="20">
        <v>30246.17</v>
      </c>
      <c r="L303" s="20">
        <v>30399.129000000001</v>
      </c>
      <c r="M303" s="19">
        <v>81.75</v>
      </c>
      <c r="N303" s="19">
        <v>2484978.19</v>
      </c>
      <c r="O303" s="27"/>
      <c r="P303" s="33">
        <f>IF(F303="Franchisee Rate Adjustment","",VLOOKUP(G303,[1]FINAL!A:D,4,FALSE))</f>
        <v>370.029</v>
      </c>
      <c r="Q303" s="33">
        <f>IF(F303="Franchisee Rate Adjustment",SUMIF('[1]Fran Bank Payment'!A:A,G303,'[1]Fran Bank Payment'!G:G),VLOOKUP(G303,[1]FINAL!A:E,5,FALSE))</f>
        <v>30246.17</v>
      </c>
      <c r="R303" s="3">
        <f>IF(E303="LESS",-ROUND(Q303-K303,3),ROUND(Q303-K303,3))</f>
        <v>0</v>
      </c>
      <c r="S303" s="3">
        <f>IF(E303="LESS",-(P303-ABS(I303)),P303-ABS(I303))</f>
        <v>0</v>
      </c>
      <c r="T303" s="3">
        <f>L303-I303</f>
        <v>30769.157999999999</v>
      </c>
      <c r="U303" s="21"/>
      <c r="V303" s="21"/>
    </row>
    <row r="304" spans="1:22" ht="15" hidden="1" customHeight="1">
      <c r="A304" s="19" t="s">
        <v>253</v>
      </c>
      <c r="B304" s="19">
        <v>30399.129000000001</v>
      </c>
      <c r="C304" s="20">
        <v>81.75</v>
      </c>
      <c r="D304" s="19">
        <v>2484978.19</v>
      </c>
      <c r="E304" s="19" t="s">
        <v>19</v>
      </c>
      <c r="F304" s="19" t="s">
        <v>20</v>
      </c>
      <c r="G304" s="19" t="s">
        <v>364</v>
      </c>
      <c r="H304" s="20">
        <v>-29.42</v>
      </c>
      <c r="I304" s="20">
        <v>-26.942</v>
      </c>
      <c r="J304" s="20">
        <v>81.75</v>
      </c>
      <c r="K304" s="20">
        <v>2202.5</v>
      </c>
      <c r="L304" s="20">
        <v>30372.187000000002</v>
      </c>
      <c r="M304" s="19">
        <v>81.75</v>
      </c>
      <c r="N304" s="19">
        <v>2482775.69</v>
      </c>
      <c r="O304" s="27"/>
      <c r="P304" s="33">
        <f>IF(F304="Franchisee Rate Adjustment","",VLOOKUP(G304,[1]FINAL!A:D,4,FALSE))</f>
        <v>26.942</v>
      </c>
      <c r="Q304" s="33">
        <f>IF(F304="Franchisee Rate Adjustment",SUMIF('[1]Fran Bank Payment'!A:A,G304,'[1]Fran Bank Payment'!G:G),VLOOKUP(G304,[1]FINAL!A:E,5,FALSE))</f>
        <v>2202.509</v>
      </c>
      <c r="R304" s="3">
        <f>IF(E304="LESS",-ROUND(Q304-K304,3),ROUND(Q304-K304,3))</f>
        <v>-8.9999999999999993E-3</v>
      </c>
      <c r="S304" s="3">
        <f>IF(E304="LESS",-(P304-ABS(I304)),P304-ABS(I304))</f>
        <v>0</v>
      </c>
      <c r="T304" s="3">
        <f>L304-I304</f>
        <v>30399.129000000001</v>
      </c>
      <c r="U304" s="21"/>
      <c r="V304" s="21"/>
    </row>
    <row r="305" spans="1:22" ht="15" hidden="1" customHeight="1">
      <c r="A305" s="19" t="s">
        <v>253</v>
      </c>
      <c r="B305" s="19">
        <v>30372.187000000002</v>
      </c>
      <c r="C305" s="20">
        <v>81.75</v>
      </c>
      <c r="D305" s="19">
        <v>2482775.69</v>
      </c>
      <c r="E305" s="19" t="s">
        <v>19</v>
      </c>
      <c r="F305" s="19" t="s">
        <v>20</v>
      </c>
      <c r="G305" s="19" t="s">
        <v>363</v>
      </c>
      <c r="H305" s="20">
        <v>-2876.72</v>
      </c>
      <c r="I305" s="20">
        <v>-2461.6129999999998</v>
      </c>
      <c r="J305" s="20">
        <v>81.75</v>
      </c>
      <c r="K305" s="20">
        <v>201236.86</v>
      </c>
      <c r="L305" s="20">
        <v>27910.574000000001</v>
      </c>
      <c r="M305" s="19">
        <v>81.739999999999995</v>
      </c>
      <c r="N305" s="19">
        <v>2281538.83</v>
      </c>
      <c r="O305" s="27"/>
      <c r="P305" s="33">
        <f>IF(F305="Franchisee Rate Adjustment","",VLOOKUP(G305,[1]FINAL!A:D,4,FALSE))</f>
        <v>2461.6129999999998</v>
      </c>
      <c r="Q305" s="33">
        <f>IF(F305="Franchisee Rate Adjustment",SUMIF('[1]Fran Bank Payment'!A:A,G305,'[1]Fran Bank Payment'!G:G),VLOOKUP(G305,[1]FINAL!A:E,5,FALSE))</f>
        <v>201236.86300000001</v>
      </c>
      <c r="R305" s="3">
        <f>IF(E305="LESS",-ROUND(Q305-K305,3),ROUND(Q305-K305,3))</f>
        <v>-3.0000000000000001E-3</v>
      </c>
      <c r="S305" s="3">
        <f>IF(E305="LESS",-(P305-ABS(I305)),P305-ABS(I305))</f>
        <v>0</v>
      </c>
      <c r="T305" s="3">
        <f>L305-I305</f>
        <v>30372.187000000002</v>
      </c>
      <c r="U305" s="21"/>
      <c r="V305" s="21"/>
    </row>
    <row r="306" spans="1:22" ht="15" hidden="1" customHeight="1">
      <c r="A306" s="19" t="s">
        <v>253</v>
      </c>
      <c r="B306" s="19">
        <v>27910.574000000001</v>
      </c>
      <c r="C306" s="20">
        <v>81.739999999999995</v>
      </c>
      <c r="D306" s="19">
        <v>2281538.83</v>
      </c>
      <c r="E306" s="19" t="s">
        <v>19</v>
      </c>
      <c r="F306" s="19" t="s">
        <v>20</v>
      </c>
      <c r="G306" s="19" t="s">
        <v>362</v>
      </c>
      <c r="H306" s="20">
        <v>-81.93</v>
      </c>
      <c r="I306" s="20">
        <v>-75.513000000000005</v>
      </c>
      <c r="J306" s="20">
        <v>81.739999999999995</v>
      </c>
      <c r="K306" s="20">
        <v>6172.43</v>
      </c>
      <c r="L306" s="20">
        <v>27835.061000000002</v>
      </c>
      <c r="M306" s="19">
        <v>81.739999999999995</v>
      </c>
      <c r="N306" s="19">
        <v>2275366.4</v>
      </c>
      <c r="O306" s="27"/>
      <c r="P306" s="33">
        <f>IF(F306="Franchisee Rate Adjustment","",VLOOKUP(G306,[1]FINAL!A:D,4,FALSE))</f>
        <v>75.513999999999996</v>
      </c>
      <c r="Q306" s="33">
        <f>IF(F306="Franchisee Rate Adjustment",SUMIF('[1]Fran Bank Payment'!A:A,G306,'[1]Fran Bank Payment'!G:G),VLOOKUP(G306,[1]FINAL!A:E,5,FALSE))</f>
        <v>6172.5140000000001</v>
      </c>
      <c r="R306" s="3">
        <f>IF(E306="LESS",-ROUND(Q306-K306,3),ROUND(Q306-K306,3))</f>
        <v>-8.4000000000000005E-2</v>
      </c>
      <c r="S306" s="3">
        <f>IF(E306="LESS",-(P306-ABS(I306)),P306-ABS(I306))</f>
        <v>-9.9999999999056399E-4</v>
      </c>
      <c r="T306" s="3">
        <f>L306-I306</f>
        <v>27910.574000000001</v>
      </c>
      <c r="U306" s="21"/>
      <c r="V306" s="21"/>
    </row>
    <row r="307" spans="1:22" ht="15" hidden="1" customHeight="1">
      <c r="A307" s="19" t="s">
        <v>253</v>
      </c>
      <c r="B307" s="19">
        <v>27835.061000000002</v>
      </c>
      <c r="C307" s="20">
        <v>81.739999999999995</v>
      </c>
      <c r="D307" s="19">
        <v>2275366.4</v>
      </c>
      <c r="E307" s="19" t="s">
        <v>19</v>
      </c>
      <c r="F307" s="19" t="s">
        <v>20</v>
      </c>
      <c r="G307" s="19" t="s">
        <v>361</v>
      </c>
      <c r="H307" s="20">
        <v>-3429.89</v>
      </c>
      <c r="I307" s="20">
        <v>-3115.45</v>
      </c>
      <c r="J307" s="20">
        <v>81.739999999999995</v>
      </c>
      <c r="K307" s="20">
        <v>254656.88</v>
      </c>
      <c r="L307" s="20">
        <v>24719.611000000001</v>
      </c>
      <c r="M307" s="19">
        <v>81.75</v>
      </c>
      <c r="N307" s="19">
        <v>2020709.52</v>
      </c>
      <c r="O307" s="27"/>
      <c r="P307" s="33">
        <f>IF(F307="Franchisee Rate Adjustment","",VLOOKUP(G307,[1]FINAL!A:D,4,FALSE))</f>
        <v>3115.45</v>
      </c>
      <c r="Q307" s="33">
        <f>IF(F307="Franchisee Rate Adjustment",SUMIF('[1]Fran Bank Payment'!A:A,G307,'[1]Fran Bank Payment'!G:G),VLOOKUP(G307,[1]FINAL!A:E,5,FALSE))</f>
        <v>254656.883</v>
      </c>
      <c r="R307" s="3">
        <f>IF(E307="LESS",-ROUND(Q307-K307,3),ROUND(Q307-K307,3))</f>
        <v>-3.0000000000000001E-3</v>
      </c>
      <c r="S307" s="3">
        <f>IF(E307="LESS",-(P307-ABS(I307)),P307-ABS(I307))</f>
        <v>0</v>
      </c>
      <c r="T307" s="3">
        <f>L307-I307</f>
        <v>27835.061000000002</v>
      </c>
      <c r="U307" s="21"/>
      <c r="V307" s="21"/>
    </row>
    <row r="308" spans="1:22" ht="15" hidden="1" customHeight="1">
      <c r="A308" s="19" t="s">
        <v>253</v>
      </c>
      <c r="B308" s="19">
        <v>24719.611000000001</v>
      </c>
      <c r="C308" s="20">
        <v>81.75</v>
      </c>
      <c r="D308" s="19">
        <v>2020709.52</v>
      </c>
      <c r="E308" s="19" t="s">
        <v>19</v>
      </c>
      <c r="F308" s="19" t="s">
        <v>20</v>
      </c>
      <c r="G308" s="19" t="s">
        <v>360</v>
      </c>
      <c r="H308" s="20">
        <v>-278.70999999999998</v>
      </c>
      <c r="I308" s="20">
        <v>-222.96799999999999</v>
      </c>
      <c r="J308" s="20">
        <v>81.739999999999995</v>
      </c>
      <c r="K308" s="20">
        <v>18225.400000000001</v>
      </c>
      <c r="L308" s="20">
        <v>24496.643</v>
      </c>
      <c r="M308" s="19">
        <v>81.75</v>
      </c>
      <c r="N308" s="19">
        <v>2002484.12</v>
      </c>
      <c r="O308" s="27"/>
      <c r="P308" s="33">
        <f>IF(F308="Franchisee Rate Adjustment","",VLOOKUP(G308,[1]FINAL!A:D,4,FALSE))</f>
        <v>222.96799999999999</v>
      </c>
      <c r="Q308" s="33">
        <f>IF(F308="Franchisee Rate Adjustment",SUMIF('[1]Fran Bank Payment'!A:A,G308,'[1]Fran Bank Payment'!G:G),VLOOKUP(G308,[1]FINAL!A:E,5,FALSE))</f>
        <v>18225.403999999999</v>
      </c>
      <c r="R308" s="3">
        <f>IF(E308="LESS",-ROUND(Q308-K308,3),ROUND(Q308-K308,3))</f>
        <v>-4.0000000000000001E-3</v>
      </c>
      <c r="S308" s="3">
        <f>IF(E308="LESS",-(P308-ABS(I308)),P308-ABS(I308))</f>
        <v>0</v>
      </c>
      <c r="T308" s="3">
        <f>L308-I308</f>
        <v>24719.611000000001</v>
      </c>
      <c r="U308" s="21"/>
      <c r="V308" s="21"/>
    </row>
    <row r="309" spans="1:22" ht="15" hidden="1" customHeight="1">
      <c r="A309" s="19" t="s">
        <v>253</v>
      </c>
      <c r="B309" s="19">
        <v>24496.643</v>
      </c>
      <c r="C309" s="20">
        <v>81.75</v>
      </c>
      <c r="D309" s="19">
        <v>2002484.12</v>
      </c>
      <c r="E309" s="19" t="s">
        <v>19</v>
      </c>
      <c r="F309" s="19" t="s">
        <v>20</v>
      </c>
      <c r="G309" s="19" t="s">
        <v>359</v>
      </c>
      <c r="H309" s="20">
        <v>-121.2</v>
      </c>
      <c r="I309" s="20">
        <v>-111.973</v>
      </c>
      <c r="J309" s="20">
        <v>81.75</v>
      </c>
      <c r="K309" s="20">
        <v>9153.7900000000009</v>
      </c>
      <c r="L309" s="20">
        <v>24384.67</v>
      </c>
      <c r="M309" s="19">
        <v>81.75</v>
      </c>
      <c r="N309" s="19">
        <v>1993330.33</v>
      </c>
      <c r="O309" s="27"/>
      <c r="P309" s="33">
        <f>IF(F309="Franchisee Rate Adjustment","",VLOOKUP(G309,[1]FINAL!A:D,4,FALSE))</f>
        <v>111.97499999999999</v>
      </c>
      <c r="Q309" s="33">
        <f>IF(F309="Franchisee Rate Adjustment",SUMIF('[1]Fran Bank Payment'!A:A,G309,'[1]Fran Bank Payment'!G:G),VLOOKUP(G309,[1]FINAL!A:E,5,FALSE))</f>
        <v>9153.9560000000001</v>
      </c>
      <c r="R309" s="3">
        <f>IF(E309="LESS",-ROUND(Q309-K309,3),ROUND(Q309-K309,3))</f>
        <v>-0.16600000000000001</v>
      </c>
      <c r="S309" s="3">
        <f>IF(E309="LESS",-(P309-ABS(I309)),P309-ABS(I309))</f>
        <v>-1.9999999999953388E-3</v>
      </c>
      <c r="T309" s="3">
        <f>L309-I309</f>
        <v>24496.643</v>
      </c>
      <c r="U309" s="21"/>
      <c r="V309" s="21"/>
    </row>
    <row r="310" spans="1:22" ht="15" hidden="1" customHeight="1">
      <c r="A310" s="19" t="s">
        <v>253</v>
      </c>
      <c r="B310" s="19">
        <v>24384.67</v>
      </c>
      <c r="C310" s="20">
        <v>81.75</v>
      </c>
      <c r="D310" s="19">
        <v>1993330.33</v>
      </c>
      <c r="E310" s="19" t="s">
        <v>19</v>
      </c>
      <c r="F310" s="19" t="s">
        <v>20</v>
      </c>
      <c r="G310" s="19" t="s">
        <v>358</v>
      </c>
      <c r="H310" s="20">
        <v>-1945.44</v>
      </c>
      <c r="I310" s="20">
        <v>-1793.9749999999999</v>
      </c>
      <c r="J310" s="20">
        <v>81.75</v>
      </c>
      <c r="K310" s="20">
        <v>146657.46</v>
      </c>
      <c r="L310" s="20">
        <v>22590.695</v>
      </c>
      <c r="M310" s="19">
        <v>81.739999999999995</v>
      </c>
      <c r="N310" s="19">
        <v>1846672.87</v>
      </c>
      <c r="O310" s="27"/>
      <c r="P310" s="33">
        <f>IF(F310="Franchisee Rate Adjustment","",VLOOKUP(G310,[1]FINAL!A:D,4,FALSE))</f>
        <v>1793.9770000000001</v>
      </c>
      <c r="Q310" s="33">
        <f>IF(F310="Franchisee Rate Adjustment",SUMIF('[1]Fran Bank Payment'!A:A,G310,'[1]Fran Bank Payment'!G:G),VLOOKUP(G310,[1]FINAL!A:E,5,FALSE))</f>
        <v>146657.62</v>
      </c>
      <c r="R310" s="3">
        <f>IF(E310="LESS",-ROUND(Q310-K310,3),ROUND(Q310-K310,3))</f>
        <v>-0.16</v>
      </c>
      <c r="S310" s="3">
        <f>IF(E310="LESS",-(P310-ABS(I310)),P310-ABS(I310))</f>
        <v>-2.00000000018008E-3</v>
      </c>
      <c r="T310" s="3">
        <f>L310-I310</f>
        <v>24384.67</v>
      </c>
      <c r="U310" s="21"/>
      <c r="V310" s="21"/>
    </row>
    <row r="311" spans="1:22" ht="15" hidden="1" customHeight="1">
      <c r="A311" s="19" t="s">
        <v>253</v>
      </c>
      <c r="B311" s="19">
        <v>22590.695</v>
      </c>
      <c r="C311" s="20">
        <v>81.739999999999995</v>
      </c>
      <c r="D311" s="19">
        <v>1846672.87</v>
      </c>
      <c r="E311" s="19" t="s">
        <v>19</v>
      </c>
      <c r="F311" s="19" t="s">
        <v>20</v>
      </c>
      <c r="G311" s="19" t="s">
        <v>357</v>
      </c>
      <c r="H311" s="20">
        <v>-88.28</v>
      </c>
      <c r="I311" s="20">
        <v>-81.522000000000006</v>
      </c>
      <c r="J311" s="20">
        <v>81.739999999999995</v>
      </c>
      <c r="K311" s="20">
        <v>6663.61</v>
      </c>
      <c r="L311" s="20">
        <v>22509.172999999999</v>
      </c>
      <c r="M311" s="19">
        <v>81.739999999999995</v>
      </c>
      <c r="N311" s="19">
        <v>1840009.26</v>
      </c>
      <c r="O311" s="27"/>
      <c r="P311" s="33">
        <f>IF(F311="Franchisee Rate Adjustment","",VLOOKUP(G311,[1]FINAL!A:D,4,FALSE))</f>
        <v>81.522000000000006</v>
      </c>
      <c r="Q311" s="33">
        <f>IF(F311="Franchisee Rate Adjustment",SUMIF('[1]Fran Bank Payment'!A:A,G311,'[1]Fran Bank Payment'!G:G),VLOOKUP(G311,[1]FINAL!A:E,5,FALSE))</f>
        <v>6663.6080000000002</v>
      </c>
      <c r="R311" s="3">
        <f>IF(E311="LESS",-ROUND(Q311-K311,3),ROUND(Q311-K311,3))</f>
        <v>2E-3</v>
      </c>
      <c r="S311" s="3">
        <f>IF(E311="LESS",-(P311-ABS(I311)),P311-ABS(I311))</f>
        <v>0</v>
      </c>
      <c r="T311" s="3">
        <f>L311-I311</f>
        <v>22590.695</v>
      </c>
      <c r="U311" s="21"/>
      <c r="V311" s="21"/>
    </row>
    <row r="312" spans="1:22" ht="15" hidden="1" customHeight="1">
      <c r="A312" s="19" t="s">
        <v>253</v>
      </c>
      <c r="B312" s="19">
        <v>22509.172999999999</v>
      </c>
      <c r="C312" s="20">
        <v>81.739999999999995</v>
      </c>
      <c r="D312" s="19">
        <v>1840009.26</v>
      </c>
      <c r="E312" s="19" t="s">
        <v>19</v>
      </c>
      <c r="F312" s="19" t="s">
        <v>20</v>
      </c>
      <c r="G312" s="19" t="s">
        <v>356</v>
      </c>
      <c r="H312" s="20">
        <v>-842.78</v>
      </c>
      <c r="I312" s="20">
        <v>-701.63900000000001</v>
      </c>
      <c r="J312" s="20">
        <v>81.739999999999995</v>
      </c>
      <c r="K312" s="20">
        <v>57351.98</v>
      </c>
      <c r="L312" s="20">
        <v>21807.534</v>
      </c>
      <c r="M312" s="19">
        <v>81.75</v>
      </c>
      <c r="N312" s="19">
        <v>1782657.28</v>
      </c>
      <c r="O312" s="27"/>
      <c r="P312" s="33">
        <f>IF(F312="Franchisee Rate Adjustment","",VLOOKUP(G312,[1]FINAL!A:D,4,FALSE))</f>
        <v>701.63900000000001</v>
      </c>
      <c r="Q312" s="33">
        <f>IF(F312="Franchisee Rate Adjustment",SUMIF('[1]Fran Bank Payment'!A:A,G312,'[1]Fran Bank Payment'!G:G),VLOOKUP(G312,[1]FINAL!A:E,5,FALSE))</f>
        <v>57351.972000000002</v>
      </c>
      <c r="R312" s="3">
        <f>IF(E312="LESS",-ROUND(Q312-K312,3),ROUND(Q312-K312,3))</f>
        <v>8.0000000000000002E-3</v>
      </c>
      <c r="S312" s="3">
        <f>IF(E312="LESS",-(P312-ABS(I312)),P312-ABS(I312))</f>
        <v>0</v>
      </c>
      <c r="T312" s="3">
        <f>L312-I312</f>
        <v>22509.172999999999</v>
      </c>
      <c r="U312" s="21"/>
      <c r="V312" s="21"/>
    </row>
    <row r="313" spans="1:22" ht="15" hidden="1" customHeight="1">
      <c r="A313" s="19" t="s">
        <v>253</v>
      </c>
      <c r="B313" s="19">
        <v>21807.534</v>
      </c>
      <c r="C313" s="20">
        <v>81.75</v>
      </c>
      <c r="D313" s="19">
        <v>1782657.28</v>
      </c>
      <c r="E313" s="19" t="s">
        <v>19</v>
      </c>
      <c r="F313" s="19" t="s">
        <v>20</v>
      </c>
      <c r="G313" s="19" t="s">
        <v>355</v>
      </c>
      <c r="H313" s="20">
        <v>-3725.32</v>
      </c>
      <c r="I313" s="20">
        <v>-3278.1529999999998</v>
      </c>
      <c r="J313" s="20">
        <v>81.75</v>
      </c>
      <c r="K313" s="20">
        <v>267989.01</v>
      </c>
      <c r="L313" s="20">
        <v>18529.381000000001</v>
      </c>
      <c r="M313" s="19">
        <v>81.739999999999995</v>
      </c>
      <c r="N313" s="19">
        <v>1514668.27</v>
      </c>
      <c r="O313" s="27"/>
      <c r="P313" s="33">
        <f>IF(F313="Franchisee Rate Adjustment","",VLOOKUP(G313,[1]FINAL!A:D,4,FALSE))</f>
        <v>3278.1529999999998</v>
      </c>
      <c r="Q313" s="33">
        <f>IF(F313="Franchisee Rate Adjustment",SUMIF('[1]Fran Bank Payment'!A:A,G313,'[1]Fran Bank Payment'!G:G),VLOOKUP(G313,[1]FINAL!A:E,5,FALSE))</f>
        <v>267989.00799999997</v>
      </c>
      <c r="R313" s="3">
        <f>IF(E313="LESS",-ROUND(Q313-K313,3),ROUND(Q313-K313,3))</f>
        <v>2E-3</v>
      </c>
      <c r="S313" s="3">
        <f>IF(E313="LESS",-(P313-ABS(I313)),P313-ABS(I313))</f>
        <v>0</v>
      </c>
      <c r="T313" s="3">
        <f>L313-I313</f>
        <v>21807.534</v>
      </c>
      <c r="U313" s="21"/>
      <c r="V313" s="21"/>
    </row>
    <row r="314" spans="1:22" ht="15" hidden="1" customHeight="1">
      <c r="A314" s="19" t="s">
        <v>253</v>
      </c>
      <c r="B314" s="19">
        <v>18529.381000000001</v>
      </c>
      <c r="C314" s="20">
        <v>81.739999999999995</v>
      </c>
      <c r="D314" s="19">
        <v>1514668.27</v>
      </c>
      <c r="E314" s="19" t="s">
        <v>19</v>
      </c>
      <c r="F314" s="19" t="s">
        <v>20</v>
      </c>
      <c r="G314" s="19" t="s">
        <v>354</v>
      </c>
      <c r="H314" s="20">
        <v>-2387.31</v>
      </c>
      <c r="I314" s="20">
        <v>-2104.9569999999999</v>
      </c>
      <c r="J314" s="20">
        <v>81.739999999999995</v>
      </c>
      <c r="K314" s="20">
        <v>172059.18</v>
      </c>
      <c r="L314" s="20">
        <v>16424.423999999999</v>
      </c>
      <c r="M314" s="19">
        <v>81.739999999999995</v>
      </c>
      <c r="N314" s="19">
        <v>1342609.09</v>
      </c>
      <c r="O314" s="27"/>
      <c r="P314" s="33">
        <f>IF(F314="Franchisee Rate Adjustment","",VLOOKUP(G314,[1]FINAL!A:D,4,FALSE))</f>
        <v>2104.9569999999999</v>
      </c>
      <c r="Q314" s="33">
        <f>IF(F314="Franchisee Rate Adjustment",SUMIF('[1]Fran Bank Payment'!A:A,G314,'[1]Fran Bank Payment'!G:G),VLOOKUP(G314,[1]FINAL!A:E,5,FALSE))</f>
        <v>172059.185</v>
      </c>
      <c r="R314" s="3">
        <f>IF(E314="LESS",-ROUND(Q314-K314,3),ROUND(Q314-K314,3))</f>
        <v>-5.0000000000000001E-3</v>
      </c>
      <c r="S314" s="3">
        <f>IF(E314="LESS",-(P314-ABS(I314)),P314-ABS(I314))</f>
        <v>0</v>
      </c>
      <c r="T314" s="3">
        <f>L314-I314</f>
        <v>18529.380999999998</v>
      </c>
      <c r="U314" s="21"/>
      <c r="V314" s="21"/>
    </row>
    <row r="315" spans="1:22" ht="15" hidden="1" customHeight="1">
      <c r="A315" s="19" t="s">
        <v>253</v>
      </c>
      <c r="B315" s="19">
        <v>16424.423999999999</v>
      </c>
      <c r="C315" s="20">
        <v>81.739999999999995</v>
      </c>
      <c r="D315" s="19">
        <v>1342609.09</v>
      </c>
      <c r="E315" s="19" t="s">
        <v>19</v>
      </c>
      <c r="F315" s="19" t="s">
        <v>20</v>
      </c>
      <c r="G315" s="19" t="s">
        <v>353</v>
      </c>
      <c r="H315" s="20">
        <v>-30.4</v>
      </c>
      <c r="I315" s="20">
        <v>-27.914999999999999</v>
      </c>
      <c r="J315" s="20">
        <v>81.739999999999995</v>
      </c>
      <c r="K315" s="20">
        <v>2281.77</v>
      </c>
      <c r="L315" s="20">
        <v>16396.508999999998</v>
      </c>
      <c r="M315" s="19">
        <v>81.739999999999995</v>
      </c>
      <c r="N315" s="19">
        <v>1340327.32</v>
      </c>
      <c r="O315" s="27"/>
      <c r="P315" s="33">
        <f>IF(F315="Franchisee Rate Adjustment","",VLOOKUP(G315,[1]FINAL!A:D,4,FALSE))</f>
        <v>27.914999999999999</v>
      </c>
      <c r="Q315" s="33">
        <f>IF(F315="Franchisee Rate Adjustment",SUMIF('[1]Fran Bank Payment'!A:A,G315,'[1]Fran Bank Payment'!G:G),VLOOKUP(G315,[1]FINAL!A:E,5,FALSE))</f>
        <v>2281.7719999999999</v>
      </c>
      <c r="R315" s="3">
        <f>IF(E315="LESS",-ROUND(Q315-K315,3),ROUND(Q315-K315,3))</f>
        <v>-2E-3</v>
      </c>
      <c r="S315" s="3">
        <f>IF(E315="LESS",-(P315-ABS(I315)),P315-ABS(I315))</f>
        <v>0</v>
      </c>
      <c r="T315" s="3">
        <f>L315-I315</f>
        <v>16424.423999999999</v>
      </c>
      <c r="U315" s="21"/>
      <c r="V315" s="21"/>
    </row>
    <row r="316" spans="1:22" ht="15" hidden="1" customHeight="1">
      <c r="A316" s="19" t="s">
        <v>253</v>
      </c>
      <c r="B316" s="19">
        <v>16396.508999999998</v>
      </c>
      <c r="C316" s="20">
        <v>81.739999999999995</v>
      </c>
      <c r="D316" s="19">
        <v>1340327.32</v>
      </c>
      <c r="E316" s="19" t="s">
        <v>19</v>
      </c>
      <c r="F316" s="19" t="s">
        <v>20</v>
      </c>
      <c r="G316" s="19" t="s">
        <v>352</v>
      </c>
      <c r="H316" s="20">
        <v>-1450.07</v>
      </c>
      <c r="I316" s="20">
        <v>-1341.317</v>
      </c>
      <c r="J316" s="20">
        <v>81.739999999999995</v>
      </c>
      <c r="K316" s="20">
        <v>109639.25</v>
      </c>
      <c r="L316" s="20">
        <v>15055.191999999999</v>
      </c>
      <c r="M316" s="19">
        <v>81.75</v>
      </c>
      <c r="N316" s="19">
        <v>1230688.07</v>
      </c>
      <c r="O316" s="27"/>
      <c r="P316" s="33">
        <f>IF(F316="Franchisee Rate Adjustment","",VLOOKUP(G316,[1]FINAL!A:D,4,FALSE))</f>
        <v>1341.317</v>
      </c>
      <c r="Q316" s="33">
        <f>IF(F316="Franchisee Rate Adjustment",SUMIF('[1]Fran Bank Payment'!A:A,G316,'[1]Fran Bank Payment'!G:G),VLOOKUP(G316,[1]FINAL!A:E,5,FALSE))</f>
        <v>109639.25199999999</v>
      </c>
      <c r="R316" s="3">
        <f>IF(E316="LESS",-ROUND(Q316-K316,3),ROUND(Q316-K316,3))</f>
        <v>-2E-3</v>
      </c>
      <c r="S316" s="3">
        <f>IF(E316="LESS",-(P316-ABS(I316)),P316-ABS(I316))</f>
        <v>0</v>
      </c>
      <c r="T316" s="3">
        <f>L316-I316</f>
        <v>16396.508999999998</v>
      </c>
      <c r="U316" s="21"/>
      <c r="V316" s="21"/>
    </row>
    <row r="317" spans="1:22" ht="15" hidden="1" customHeight="1">
      <c r="A317" s="19" t="s">
        <v>253</v>
      </c>
      <c r="B317" s="19">
        <v>15055.191999999999</v>
      </c>
      <c r="C317" s="20">
        <v>81.75</v>
      </c>
      <c r="D317" s="19">
        <v>1230688.07</v>
      </c>
      <c r="E317" s="19" t="s">
        <v>19</v>
      </c>
      <c r="F317" s="19" t="s">
        <v>20</v>
      </c>
      <c r="G317" s="19" t="s">
        <v>351</v>
      </c>
      <c r="H317" s="20">
        <v>-16.84</v>
      </c>
      <c r="I317" s="20">
        <v>-13.472</v>
      </c>
      <c r="J317" s="20">
        <v>81.75</v>
      </c>
      <c r="K317" s="20">
        <v>1101.3399999999999</v>
      </c>
      <c r="L317" s="20">
        <v>15041.72</v>
      </c>
      <c r="M317" s="19">
        <v>81.75</v>
      </c>
      <c r="N317" s="19">
        <v>1229586.73</v>
      </c>
      <c r="O317" s="27"/>
      <c r="P317" s="33">
        <f>IF(F317="Franchisee Rate Adjustment","",VLOOKUP(G317,[1]FINAL!A:D,4,FALSE))</f>
        <v>13.472</v>
      </c>
      <c r="Q317" s="33">
        <f>IF(F317="Franchisee Rate Adjustment",SUMIF('[1]Fran Bank Payment'!A:A,G317,'[1]Fran Bank Payment'!G:G),VLOOKUP(G317,[1]FINAL!A:E,5,FALSE))</f>
        <v>1101.336</v>
      </c>
      <c r="R317" s="3">
        <f>IF(E317="LESS",-ROUND(Q317-K317,3),ROUND(Q317-K317,3))</f>
        <v>4.0000000000000001E-3</v>
      </c>
      <c r="S317" s="3">
        <f>IF(E317="LESS",-(P317-ABS(I317)),P317-ABS(I317))</f>
        <v>0</v>
      </c>
      <c r="T317" s="3">
        <f>L317-I317</f>
        <v>15055.191999999999</v>
      </c>
      <c r="U317" s="21"/>
      <c r="V317" s="21"/>
    </row>
    <row r="318" spans="1:22" ht="15" hidden="1" customHeight="1">
      <c r="A318" s="19" t="s">
        <v>253</v>
      </c>
      <c r="B318" s="19">
        <v>15041.72</v>
      </c>
      <c r="C318" s="20">
        <v>81.75</v>
      </c>
      <c r="D318" s="19">
        <v>1229586.73</v>
      </c>
      <c r="E318" s="19" t="s">
        <v>19</v>
      </c>
      <c r="F318" s="19" t="s">
        <v>20</v>
      </c>
      <c r="G318" s="19" t="s">
        <v>350</v>
      </c>
      <c r="H318" s="20">
        <v>-1375.521</v>
      </c>
      <c r="I318" s="20">
        <v>-1275.499</v>
      </c>
      <c r="J318" s="20">
        <v>81.75</v>
      </c>
      <c r="K318" s="20">
        <v>104272.05</v>
      </c>
      <c r="L318" s="20">
        <v>13766.221</v>
      </c>
      <c r="M318" s="19">
        <v>81.739999999999995</v>
      </c>
      <c r="N318" s="19">
        <v>1125314.68</v>
      </c>
      <c r="O318" s="27"/>
      <c r="P318" s="33">
        <f>IF(F318="Franchisee Rate Adjustment","",VLOOKUP(G318,[1]FINAL!A:D,4,FALSE))</f>
        <v>1275.5</v>
      </c>
      <c r="Q318" s="33">
        <f>IF(F318="Franchisee Rate Adjustment",SUMIF('[1]Fran Bank Payment'!A:A,G318,'[1]Fran Bank Payment'!G:G),VLOOKUP(G318,[1]FINAL!A:E,5,FALSE))</f>
        <v>104272.125</v>
      </c>
      <c r="R318" s="3">
        <f>IF(E318="LESS",-ROUND(Q318-K318,3),ROUND(Q318-K318,3))</f>
        <v>-7.4999999999999997E-2</v>
      </c>
      <c r="S318" s="3">
        <f>IF(E318="LESS",-(P318-ABS(I318)),P318-ABS(I318))</f>
        <v>-9.9999999997635314E-4</v>
      </c>
      <c r="T318" s="3">
        <f>L318-I318</f>
        <v>15041.72</v>
      </c>
      <c r="U318" s="21"/>
      <c r="V318" s="21"/>
    </row>
    <row r="319" spans="1:22" ht="15" hidden="1" customHeight="1">
      <c r="A319" s="19" t="s">
        <v>253</v>
      </c>
      <c r="B319" s="19">
        <v>13766.221</v>
      </c>
      <c r="C319" s="20">
        <v>81.739999999999995</v>
      </c>
      <c r="D319" s="19">
        <v>1125314.68</v>
      </c>
      <c r="E319" s="19" t="s">
        <v>19</v>
      </c>
      <c r="F319" s="19" t="s">
        <v>20</v>
      </c>
      <c r="G319" s="19" t="s">
        <v>349</v>
      </c>
      <c r="H319" s="20">
        <v>-15.94</v>
      </c>
      <c r="I319" s="20">
        <v>-14.744</v>
      </c>
      <c r="J319" s="20">
        <v>81.739999999999995</v>
      </c>
      <c r="K319" s="20">
        <v>1205.17</v>
      </c>
      <c r="L319" s="20">
        <v>13751.477000000001</v>
      </c>
      <c r="M319" s="19">
        <v>81.739999999999995</v>
      </c>
      <c r="N319" s="19">
        <v>1124109.51</v>
      </c>
      <c r="O319" s="27"/>
      <c r="P319" s="33">
        <f>IF(F319="Franchisee Rate Adjustment","",VLOOKUP(G319,[1]FINAL!A:D,4,FALSE))</f>
        <v>14.744</v>
      </c>
      <c r="Q319" s="33">
        <f>IF(F319="Franchisee Rate Adjustment",SUMIF('[1]Fran Bank Payment'!A:A,G319,'[1]Fran Bank Payment'!G:G),VLOOKUP(G319,[1]FINAL!A:E,5,FALSE))</f>
        <v>1205.175</v>
      </c>
      <c r="R319" s="3">
        <f>IF(E319="LESS",-ROUND(Q319-K319,3),ROUND(Q319-K319,3))</f>
        <v>-5.0000000000000001E-3</v>
      </c>
      <c r="S319" s="3">
        <f>IF(E319="LESS",-(P319-ABS(I319)),P319-ABS(I319))</f>
        <v>0</v>
      </c>
      <c r="T319" s="3">
        <f>L319-I319</f>
        <v>13766.221000000001</v>
      </c>
      <c r="U319" s="21"/>
      <c r="V319" s="21"/>
    </row>
    <row r="320" spans="1:22" ht="15" hidden="1" customHeight="1">
      <c r="A320" s="19" t="s">
        <v>253</v>
      </c>
      <c r="B320" s="19">
        <v>13751.477000000001</v>
      </c>
      <c r="C320" s="20">
        <v>81.739999999999995</v>
      </c>
      <c r="D320" s="19">
        <v>1124109.51</v>
      </c>
      <c r="E320" s="19" t="s">
        <v>19</v>
      </c>
      <c r="F320" s="19" t="s">
        <v>20</v>
      </c>
      <c r="G320" s="19" t="s">
        <v>348</v>
      </c>
      <c r="H320" s="20">
        <v>-75.03</v>
      </c>
      <c r="I320" s="20">
        <v>-69.334999999999994</v>
      </c>
      <c r="J320" s="20">
        <v>81.739999999999995</v>
      </c>
      <c r="K320" s="20">
        <v>5667.44</v>
      </c>
      <c r="L320" s="20">
        <v>13682.142</v>
      </c>
      <c r="M320" s="19">
        <v>81.739999999999995</v>
      </c>
      <c r="N320" s="19">
        <v>1118442.07</v>
      </c>
      <c r="O320" s="27"/>
      <c r="P320" s="33">
        <f>IF(F320="Franchisee Rate Adjustment","",VLOOKUP(G320,[1]FINAL!A:D,4,FALSE))</f>
        <v>69.334999999999994</v>
      </c>
      <c r="Q320" s="33">
        <f>IF(F320="Franchisee Rate Adjustment",SUMIF('[1]Fran Bank Payment'!A:A,G320,'[1]Fran Bank Payment'!G:G),VLOOKUP(G320,[1]FINAL!A:E,5,FALSE))</f>
        <v>5667.4430000000002</v>
      </c>
      <c r="R320" s="3">
        <f>IF(E320="LESS",-ROUND(Q320-K320,3),ROUND(Q320-K320,3))</f>
        <v>-3.0000000000000001E-3</v>
      </c>
      <c r="S320" s="3">
        <f>IF(E320="LESS",-(P320-ABS(I320)),P320-ABS(I320))</f>
        <v>0</v>
      </c>
      <c r="T320" s="3">
        <f>L320-I320</f>
        <v>13751.476999999999</v>
      </c>
      <c r="U320" s="21"/>
      <c r="V320" s="21"/>
    </row>
    <row r="321" spans="1:22" ht="15" hidden="1" customHeight="1">
      <c r="A321" s="19" t="s">
        <v>253</v>
      </c>
      <c r="B321" s="19">
        <v>13682.142</v>
      </c>
      <c r="C321" s="20">
        <v>81.739999999999995</v>
      </c>
      <c r="D321" s="19">
        <v>1118442.07</v>
      </c>
      <c r="E321" s="19" t="s">
        <v>19</v>
      </c>
      <c r="F321" s="19" t="s">
        <v>20</v>
      </c>
      <c r="G321" s="19" t="s">
        <v>347</v>
      </c>
      <c r="H321" s="20">
        <v>-1527.1</v>
      </c>
      <c r="I321" s="20">
        <v>-1426.576</v>
      </c>
      <c r="J321" s="20">
        <v>81.739999999999995</v>
      </c>
      <c r="K321" s="20">
        <v>116608.32000000001</v>
      </c>
      <c r="L321" s="20">
        <v>12255.566000000001</v>
      </c>
      <c r="M321" s="19">
        <v>81.75</v>
      </c>
      <c r="N321" s="19">
        <v>1001833.75</v>
      </c>
      <c r="O321" s="27"/>
      <c r="P321" s="33">
        <f>IF(F321="Franchisee Rate Adjustment","",VLOOKUP(G321,[1]FINAL!A:D,4,FALSE))</f>
        <v>1426.576</v>
      </c>
      <c r="Q321" s="33">
        <f>IF(F321="Franchisee Rate Adjustment",SUMIF('[1]Fran Bank Payment'!A:A,G321,'[1]Fran Bank Payment'!G:G),VLOOKUP(G321,[1]FINAL!A:E,5,FALSE))</f>
        <v>116608.322</v>
      </c>
      <c r="R321" s="3">
        <f>IF(E321="LESS",-ROUND(Q321-K321,3),ROUND(Q321-K321,3))</f>
        <v>-2E-3</v>
      </c>
      <c r="S321" s="3">
        <f>IF(E321="LESS",-(P321-ABS(I321)),P321-ABS(I321))</f>
        <v>0</v>
      </c>
      <c r="T321" s="3">
        <f>L321-I321</f>
        <v>13682.142</v>
      </c>
      <c r="U321" s="21"/>
      <c r="V321" s="21"/>
    </row>
    <row r="322" spans="1:22" ht="15" hidden="1" customHeight="1">
      <c r="A322" s="19" t="s">
        <v>253</v>
      </c>
      <c r="B322" s="19">
        <v>12255.566000000001</v>
      </c>
      <c r="C322" s="20">
        <v>81.75</v>
      </c>
      <c r="D322" s="19">
        <v>1001833.75</v>
      </c>
      <c r="E322" s="19" t="s">
        <v>19</v>
      </c>
      <c r="F322" s="19" t="s">
        <v>20</v>
      </c>
      <c r="G322" s="19" t="s">
        <v>346</v>
      </c>
      <c r="H322" s="20">
        <v>-2259.5300000000002</v>
      </c>
      <c r="I322" s="20">
        <v>-2094.652</v>
      </c>
      <c r="J322" s="20">
        <v>81.75</v>
      </c>
      <c r="K322" s="20">
        <v>171237.81</v>
      </c>
      <c r="L322" s="20">
        <v>10160.914000000001</v>
      </c>
      <c r="M322" s="19">
        <v>81.739999999999995</v>
      </c>
      <c r="N322" s="19">
        <v>830595.94</v>
      </c>
      <c r="O322" s="27"/>
      <c r="P322" s="33">
        <f>IF(F322="Franchisee Rate Adjustment","",VLOOKUP(G322,[1]FINAL!A:D,4,FALSE))</f>
        <v>2094.652</v>
      </c>
      <c r="Q322" s="33">
        <f>IF(F322="Franchisee Rate Adjustment",SUMIF('[1]Fran Bank Payment'!A:A,G322,'[1]Fran Bank Payment'!G:G),VLOOKUP(G322,[1]FINAL!A:E,5,FALSE))</f>
        <v>171237.80100000001</v>
      </c>
      <c r="R322" s="3">
        <f>IF(E322="LESS",-ROUND(Q322-K322,3),ROUND(Q322-K322,3))</f>
        <v>8.9999999999999993E-3</v>
      </c>
      <c r="S322" s="3">
        <f>IF(E322="LESS",-(P322-ABS(I322)),P322-ABS(I322))</f>
        <v>0</v>
      </c>
      <c r="T322" s="3">
        <f>L322-I322</f>
        <v>12255.566000000001</v>
      </c>
      <c r="U322" s="21"/>
      <c r="V322" s="21"/>
    </row>
    <row r="323" spans="1:22" ht="15" hidden="1" customHeight="1">
      <c r="A323" s="19" t="s">
        <v>253</v>
      </c>
      <c r="B323" s="19">
        <v>10160.914000000001</v>
      </c>
      <c r="C323" s="20">
        <v>81.739999999999995</v>
      </c>
      <c r="D323" s="19">
        <v>830595.94</v>
      </c>
      <c r="E323" s="19" t="s">
        <v>19</v>
      </c>
      <c r="F323" s="19" t="s">
        <v>20</v>
      </c>
      <c r="G323" s="19" t="s">
        <v>345</v>
      </c>
      <c r="H323" s="20">
        <v>-33.619999999999997</v>
      </c>
      <c r="I323" s="20">
        <v>-31.03</v>
      </c>
      <c r="J323" s="20">
        <v>81.739999999999995</v>
      </c>
      <c r="K323" s="20">
        <v>2536.39</v>
      </c>
      <c r="L323" s="20">
        <v>10129.884</v>
      </c>
      <c r="M323" s="19">
        <v>81.739999999999995</v>
      </c>
      <c r="N323" s="19">
        <v>828059.55</v>
      </c>
      <c r="O323" s="27"/>
      <c r="P323" s="33">
        <f>IF(F323="Franchisee Rate Adjustment","",VLOOKUP(G323,[1]FINAL!A:D,4,FALSE))</f>
        <v>31.03</v>
      </c>
      <c r="Q323" s="33">
        <f>IF(F323="Franchisee Rate Adjustment",SUMIF('[1]Fran Bank Payment'!A:A,G323,'[1]Fran Bank Payment'!G:G),VLOOKUP(G323,[1]FINAL!A:E,5,FALSE))</f>
        <v>2536.3919999999998</v>
      </c>
      <c r="R323" s="3">
        <f>IF(E323="LESS",-ROUND(Q323-K323,3),ROUND(Q323-K323,3))</f>
        <v>-2E-3</v>
      </c>
      <c r="S323" s="3">
        <f>IF(E323="LESS",-(P323-ABS(I323)),P323-ABS(I323))</f>
        <v>0</v>
      </c>
      <c r="T323" s="3">
        <f>L323-I323</f>
        <v>10160.914000000001</v>
      </c>
      <c r="U323" s="21"/>
      <c r="V323" s="21"/>
    </row>
    <row r="324" spans="1:22" ht="15" hidden="1" customHeight="1">
      <c r="A324" s="19" t="s">
        <v>253</v>
      </c>
      <c r="B324" s="19">
        <v>10129.884</v>
      </c>
      <c r="C324" s="20">
        <v>81.739999999999995</v>
      </c>
      <c r="D324" s="19">
        <v>828059.55</v>
      </c>
      <c r="E324" s="19" t="s">
        <v>19</v>
      </c>
      <c r="F324" s="19" t="s">
        <v>20</v>
      </c>
      <c r="G324" s="19" t="s">
        <v>344</v>
      </c>
      <c r="H324" s="20">
        <v>-711.24</v>
      </c>
      <c r="I324" s="20">
        <v>-610.45600000000002</v>
      </c>
      <c r="J324" s="20">
        <v>81.739999999999995</v>
      </c>
      <c r="K324" s="20">
        <v>49898.68</v>
      </c>
      <c r="L324" s="20">
        <v>9519.4279999999999</v>
      </c>
      <c r="M324" s="19">
        <v>81.739999999999995</v>
      </c>
      <c r="N324" s="19">
        <v>778160.87</v>
      </c>
      <c r="O324" s="27"/>
      <c r="P324" s="33">
        <f>IF(F324="Franchisee Rate Adjustment","",VLOOKUP(G324,[1]FINAL!A:D,4,FALSE))</f>
        <v>610.45600000000002</v>
      </c>
      <c r="Q324" s="33">
        <f>IF(F324="Franchisee Rate Adjustment",SUMIF('[1]Fran Bank Payment'!A:A,G324,'[1]Fran Bank Payment'!G:G),VLOOKUP(G324,[1]FINAL!A:E,5,FALSE))</f>
        <v>49898.673000000003</v>
      </c>
      <c r="R324" s="3">
        <f>IF(E324="LESS",-ROUND(Q324-K324,3),ROUND(Q324-K324,3))</f>
        <v>7.0000000000000001E-3</v>
      </c>
      <c r="S324" s="3">
        <f>IF(E324="LESS",-(P324-ABS(I324)),P324-ABS(I324))</f>
        <v>0</v>
      </c>
      <c r="T324" s="3">
        <f>L324-I324</f>
        <v>10129.884</v>
      </c>
      <c r="U324" s="21"/>
      <c r="V324" s="21"/>
    </row>
    <row r="325" spans="1:22" ht="15" hidden="1" customHeight="1">
      <c r="A325" s="19" t="s">
        <v>253</v>
      </c>
      <c r="B325" s="19">
        <v>9519.4279999999999</v>
      </c>
      <c r="C325" s="20">
        <v>81.739999999999995</v>
      </c>
      <c r="D325" s="19">
        <v>778160.87</v>
      </c>
      <c r="E325" s="19" t="s">
        <v>19</v>
      </c>
      <c r="F325" s="19" t="s">
        <v>20</v>
      </c>
      <c r="G325" s="19" t="s">
        <v>343</v>
      </c>
      <c r="H325" s="20">
        <v>-101.19</v>
      </c>
      <c r="I325" s="20">
        <v>-85.44</v>
      </c>
      <c r="J325" s="20">
        <v>81.739999999999995</v>
      </c>
      <c r="K325" s="20">
        <v>6983.86</v>
      </c>
      <c r="L325" s="20">
        <v>9433.9879999999994</v>
      </c>
      <c r="M325" s="19">
        <v>81.739999999999995</v>
      </c>
      <c r="N325" s="19">
        <v>771177.01</v>
      </c>
      <c r="O325" s="27"/>
      <c r="P325" s="33">
        <f>IF(F325="Franchisee Rate Adjustment","",VLOOKUP(G325,[1]FINAL!A:D,4,FALSE))</f>
        <v>85.44</v>
      </c>
      <c r="Q325" s="33">
        <f>IF(F325="Franchisee Rate Adjustment",SUMIF('[1]Fran Bank Payment'!A:A,G325,'[1]Fran Bank Payment'!G:G),VLOOKUP(G325,[1]FINAL!A:E,5,FALSE))</f>
        <v>6983.866</v>
      </c>
      <c r="R325" s="3">
        <f>IF(E325="LESS",-ROUND(Q325-K325,3),ROUND(Q325-K325,3))</f>
        <v>-6.0000000000000001E-3</v>
      </c>
      <c r="S325" s="3">
        <f>IF(E325="LESS",-(P325-ABS(I325)),P325-ABS(I325))</f>
        <v>0</v>
      </c>
      <c r="T325" s="3">
        <f>L325-I325</f>
        <v>9519.4279999999999</v>
      </c>
      <c r="U325" s="21"/>
      <c r="V325" s="21"/>
    </row>
    <row r="326" spans="1:22" ht="15" hidden="1" customHeight="1">
      <c r="A326" s="19" t="s">
        <v>253</v>
      </c>
      <c r="B326" s="19">
        <v>9433.9879999999994</v>
      </c>
      <c r="C326" s="20">
        <v>81.739999999999995</v>
      </c>
      <c r="D326" s="19">
        <v>771177.01</v>
      </c>
      <c r="E326" s="19" t="s">
        <v>40</v>
      </c>
      <c r="F326" s="19" t="s">
        <v>41</v>
      </c>
      <c r="G326" s="19" t="s">
        <v>342</v>
      </c>
      <c r="H326" s="20">
        <v>105223.878</v>
      </c>
      <c r="I326" s="20">
        <v>105223.878</v>
      </c>
      <c r="J326" s="20">
        <v>80.599999999999994</v>
      </c>
      <c r="K326" s="20">
        <v>8481044.5700000003</v>
      </c>
      <c r="L326" s="20">
        <v>114657.86599999999</v>
      </c>
      <c r="M326" s="19">
        <v>80.69</v>
      </c>
      <c r="N326" s="19">
        <v>9252221.5800000001</v>
      </c>
      <c r="O326" s="27"/>
      <c r="P326" s="33">
        <f>IF(F326="Franchisee Rate Adjustment","",VLOOKUP(G326,[1]FINAL!A:D,4,FALSE))</f>
        <v>105223.878</v>
      </c>
      <c r="Q326" s="33">
        <f>IF(F326="Franchisee Rate Adjustment",SUMIF('[1]Fran Bank Payment'!A:A,G326,'[1]Fran Bank Payment'!G:G),VLOOKUP(G326,[1]FINAL!A:E,5,FALSE))</f>
        <v>8481044.5669999998</v>
      </c>
      <c r="R326" s="3">
        <f>IF(E326="LESS",-ROUND(Q326-K326,3),ROUND(Q326-K326,3))</f>
        <v>-3.0000000000000001E-3</v>
      </c>
      <c r="S326" s="3">
        <f>IF(E326="LESS",-(P326-ABS(I326)),P326-ABS(I326))</f>
        <v>0</v>
      </c>
      <c r="T326" s="3">
        <f>L326-I326</f>
        <v>9433.9879999999976</v>
      </c>
      <c r="U326" s="21"/>
      <c r="V326" s="21"/>
    </row>
    <row r="327" spans="1:22" ht="15" hidden="1" customHeight="1">
      <c r="A327" s="19" t="s">
        <v>253</v>
      </c>
      <c r="B327" s="19">
        <v>114657.86599999999</v>
      </c>
      <c r="C327" s="20">
        <v>80.69</v>
      </c>
      <c r="D327" s="19">
        <v>9252221.5800000001</v>
      </c>
      <c r="E327" s="19" t="s">
        <v>19</v>
      </c>
      <c r="F327" s="19" t="s">
        <v>20</v>
      </c>
      <c r="G327" s="19" t="s">
        <v>341</v>
      </c>
      <c r="H327" s="20">
        <v>-3.34</v>
      </c>
      <c r="I327" s="20">
        <v>-3.2389999999999999</v>
      </c>
      <c r="J327" s="20">
        <v>80.69</v>
      </c>
      <c r="K327" s="20">
        <v>261.35000000000002</v>
      </c>
      <c r="L327" s="20">
        <v>114654.62699999999</v>
      </c>
      <c r="M327" s="19">
        <v>80.69</v>
      </c>
      <c r="N327" s="19">
        <v>9251960.2300000004</v>
      </c>
      <c r="O327" s="27"/>
      <c r="P327" s="33">
        <f>IF(F327="Franchisee Rate Adjustment","",VLOOKUP(G327,[1]FINAL!A:D,4,FALSE))</f>
        <v>3.2389999999999999</v>
      </c>
      <c r="Q327" s="33">
        <f>IF(F327="Franchisee Rate Adjustment",SUMIF('[1]Fran Bank Payment'!A:A,G327,'[1]Fran Bank Payment'!G:G),VLOOKUP(G327,[1]FINAL!A:E,5,FALSE))</f>
        <v>261.35500000000002</v>
      </c>
      <c r="R327" s="3">
        <f>IF(E327="LESS",-ROUND(Q327-K327,3),ROUND(Q327-K327,3))</f>
        <v>-5.0000000000000001E-3</v>
      </c>
      <c r="S327" s="3">
        <f>IF(E327="LESS",-(P327-ABS(I327)),P327-ABS(I327))</f>
        <v>0</v>
      </c>
      <c r="T327" s="3">
        <f>L327-I327</f>
        <v>114657.86599999999</v>
      </c>
      <c r="U327" s="21"/>
      <c r="V327" s="21"/>
    </row>
    <row r="328" spans="1:22" ht="15" hidden="1" customHeight="1">
      <c r="A328" s="19" t="s">
        <v>277</v>
      </c>
      <c r="B328" s="19">
        <v>114654.62699999999</v>
      </c>
      <c r="C328" s="20">
        <v>80.69</v>
      </c>
      <c r="D328" s="19">
        <v>9251960.2300000004</v>
      </c>
      <c r="E328" s="19" t="s">
        <v>40</v>
      </c>
      <c r="F328" s="19" t="s">
        <v>43</v>
      </c>
      <c r="G328" s="19" t="s">
        <v>340</v>
      </c>
      <c r="H328" s="20">
        <v>20000</v>
      </c>
      <c r="I328" s="20">
        <v>20000</v>
      </c>
      <c r="J328" s="20">
        <v>83</v>
      </c>
      <c r="K328" s="28">
        <v>1660000</v>
      </c>
      <c r="L328" s="20">
        <v>134654.62700000001</v>
      </c>
      <c r="M328" s="19">
        <v>81.040000000000006</v>
      </c>
      <c r="N328" s="19">
        <v>10911960.23</v>
      </c>
      <c r="O328" s="27"/>
      <c r="P328" s="33" t="s">
        <v>339</v>
      </c>
      <c r="Q328" s="33">
        <f>IF(F328="Franchisee Rate Adjustment",SUMIF('[1]Fran Bank Payment'!A:A,G328,'[1]Fran Bank Payment'!G:G),VLOOKUP(G328,[1]FINAL!A:E,5,FALSE))</f>
        <v>0</v>
      </c>
      <c r="R328" s="3">
        <f>IF(E328="LESS",-ROUND(Q328-K328,3),ROUND(Q328-K328,3))</f>
        <v>-1660000</v>
      </c>
      <c r="S328" s="3" t="e">
        <f>IF(E328="LESS",-(P328-ABS(I328)),P328-ABS(I328))</f>
        <v>#VALUE!</v>
      </c>
      <c r="T328" s="3">
        <f>L328-I328</f>
        <v>114654.62700000001</v>
      </c>
      <c r="U328" s="21"/>
      <c r="V328" s="21"/>
    </row>
    <row r="329" spans="1:22" ht="15" hidden="1" customHeight="1">
      <c r="A329" s="19" t="s">
        <v>277</v>
      </c>
      <c r="B329" s="19">
        <v>134654.62700000001</v>
      </c>
      <c r="C329" s="20">
        <v>81.040000000000006</v>
      </c>
      <c r="D329" s="19">
        <v>10911960.23</v>
      </c>
      <c r="E329" s="19" t="s">
        <v>19</v>
      </c>
      <c r="F329" s="19" t="s">
        <v>20</v>
      </c>
      <c r="G329" s="19" t="s">
        <v>338</v>
      </c>
      <c r="H329" s="20">
        <v>-2230.48</v>
      </c>
      <c r="I329" s="20">
        <v>-2037.348</v>
      </c>
      <c r="J329" s="20">
        <v>81.040000000000006</v>
      </c>
      <c r="K329" s="20">
        <v>165106.69</v>
      </c>
      <c r="L329" s="20">
        <v>132617.27900000001</v>
      </c>
      <c r="M329" s="19">
        <v>81.040000000000006</v>
      </c>
      <c r="N329" s="19">
        <v>10746853.539999999</v>
      </c>
      <c r="O329" s="27"/>
      <c r="P329" s="33">
        <f>IF(F329="Franchisee Rate Adjustment","",VLOOKUP(G329,[1]FINAL!A:D,4,FALSE))</f>
        <v>2037.3489999999999</v>
      </c>
      <c r="Q329" s="33">
        <f>IF(F329="Franchisee Rate Adjustment",SUMIF('[1]Fran Bank Payment'!A:A,G329,'[1]Fran Bank Payment'!G:G),VLOOKUP(G329,[1]FINAL!A:E,5,FALSE))</f>
        <v>165106.76300000001</v>
      </c>
      <c r="R329" s="3">
        <f>IF(E329="LESS",-ROUND(Q329-K329,3),ROUND(Q329-K329,3))</f>
        <v>-7.2999999999999995E-2</v>
      </c>
      <c r="S329" s="3">
        <f>IF(E329="LESS",-(P329-ABS(I329)),P329-ABS(I329))</f>
        <v>-9.9999999997635314E-4</v>
      </c>
      <c r="T329" s="3">
        <f>L329-I329</f>
        <v>134654.62700000001</v>
      </c>
      <c r="U329" s="21"/>
      <c r="V329" s="21"/>
    </row>
    <row r="330" spans="1:22" ht="15" hidden="1" customHeight="1">
      <c r="A330" s="19" t="s">
        <v>277</v>
      </c>
      <c r="B330" s="19">
        <v>132617.27900000001</v>
      </c>
      <c r="C330" s="20">
        <v>81.040000000000006</v>
      </c>
      <c r="D330" s="19">
        <v>10746853.539999999</v>
      </c>
      <c r="E330" s="19" t="s">
        <v>19</v>
      </c>
      <c r="F330" s="19" t="s">
        <v>20</v>
      </c>
      <c r="G330" s="19" t="s">
        <v>337</v>
      </c>
      <c r="H330" s="20">
        <v>-1013.5</v>
      </c>
      <c r="I330" s="20">
        <v>-955.27499999999998</v>
      </c>
      <c r="J330" s="20">
        <v>81.040000000000006</v>
      </c>
      <c r="K330" s="20">
        <v>77415.490000000005</v>
      </c>
      <c r="L330" s="20">
        <v>131662.00399999999</v>
      </c>
      <c r="M330" s="19">
        <v>81.040000000000006</v>
      </c>
      <c r="N330" s="19">
        <v>10669438.050000001</v>
      </c>
      <c r="O330" s="27"/>
      <c r="P330" s="33">
        <f>IF(F330="Franchisee Rate Adjustment","",VLOOKUP(G330,[1]FINAL!A:D,4,FALSE))</f>
        <v>955.27499999999998</v>
      </c>
      <c r="Q330" s="33">
        <f>IF(F330="Franchisee Rate Adjustment",SUMIF('[1]Fran Bank Payment'!A:A,G330,'[1]Fran Bank Payment'!G:G),VLOOKUP(G330,[1]FINAL!A:E,5,FALSE))</f>
        <v>77415.486000000004</v>
      </c>
      <c r="R330" s="3">
        <f>IF(E330="LESS",-ROUND(Q330-K330,3),ROUND(Q330-K330,3))</f>
        <v>4.0000000000000001E-3</v>
      </c>
      <c r="S330" s="3">
        <f>IF(E330="LESS",-(P330-ABS(I330)),P330-ABS(I330))</f>
        <v>0</v>
      </c>
      <c r="T330" s="3">
        <f>L330-I330</f>
        <v>132617.27899999998</v>
      </c>
      <c r="U330" s="21"/>
      <c r="V330" s="21"/>
    </row>
    <row r="331" spans="1:22" ht="15" hidden="1" customHeight="1">
      <c r="A331" s="19" t="s">
        <v>277</v>
      </c>
      <c r="B331" s="19">
        <v>131662.00399999999</v>
      </c>
      <c r="C331" s="20">
        <v>81.040000000000006</v>
      </c>
      <c r="D331" s="19">
        <v>10669438.050000001</v>
      </c>
      <c r="E331" s="19" t="s">
        <v>19</v>
      </c>
      <c r="F331" s="19" t="s">
        <v>20</v>
      </c>
      <c r="G331" s="19" t="s">
        <v>336</v>
      </c>
      <c r="H331" s="20">
        <v>-13.89</v>
      </c>
      <c r="I331" s="20">
        <v>-12.849</v>
      </c>
      <c r="J331" s="20">
        <v>81.040000000000006</v>
      </c>
      <c r="K331" s="20">
        <v>1041.28</v>
      </c>
      <c r="L331" s="20">
        <v>131649.155</v>
      </c>
      <c r="M331" s="19">
        <v>81.040000000000006</v>
      </c>
      <c r="N331" s="19">
        <v>10668396.77</v>
      </c>
      <c r="O331" s="27"/>
      <c r="P331" s="33">
        <f>IF(F331="Franchisee Rate Adjustment","",VLOOKUP(G331,[1]FINAL!A:D,4,FALSE))</f>
        <v>12.849</v>
      </c>
      <c r="Q331" s="33">
        <f>IF(F331="Franchisee Rate Adjustment",SUMIF('[1]Fran Bank Payment'!A:A,G331,'[1]Fran Bank Payment'!G:G),VLOOKUP(G331,[1]FINAL!A:E,5,FALSE))</f>
        <v>1041.2829999999999</v>
      </c>
      <c r="R331" s="3">
        <f>IF(E331="LESS",-ROUND(Q331-K331,3),ROUND(Q331-K331,3))</f>
        <v>-3.0000000000000001E-3</v>
      </c>
      <c r="S331" s="3">
        <f>IF(E331="LESS",-(P331-ABS(I331)),P331-ABS(I331))</f>
        <v>0</v>
      </c>
      <c r="T331" s="3">
        <f>L331-I331</f>
        <v>131662.00399999999</v>
      </c>
      <c r="U331" s="21"/>
      <c r="V331" s="21"/>
    </row>
    <row r="332" spans="1:22" ht="15" hidden="1" customHeight="1">
      <c r="A332" s="19" t="s">
        <v>277</v>
      </c>
      <c r="B332" s="19">
        <v>131649.155</v>
      </c>
      <c r="C332" s="20">
        <v>81.040000000000006</v>
      </c>
      <c r="D332" s="19">
        <v>10668396.77</v>
      </c>
      <c r="E332" s="19" t="s">
        <v>19</v>
      </c>
      <c r="F332" s="19" t="s">
        <v>20</v>
      </c>
      <c r="G332" s="19" t="s">
        <v>335</v>
      </c>
      <c r="H332" s="20">
        <v>-32.11</v>
      </c>
      <c r="I332" s="20">
        <v>-29.702000000000002</v>
      </c>
      <c r="J332" s="20">
        <v>81.040000000000006</v>
      </c>
      <c r="K332" s="20">
        <v>2407.0500000000002</v>
      </c>
      <c r="L332" s="20">
        <v>131619.45300000001</v>
      </c>
      <c r="M332" s="19">
        <v>81.040000000000006</v>
      </c>
      <c r="N332" s="19">
        <v>10665989.720000001</v>
      </c>
      <c r="O332" s="27"/>
      <c r="P332" s="33">
        <f>IF(F332="Franchisee Rate Adjustment","",VLOOKUP(G332,[1]FINAL!A:D,4,FALSE))</f>
        <v>29.702000000000002</v>
      </c>
      <c r="Q332" s="33">
        <f>IF(F332="Franchisee Rate Adjustment",SUMIF('[1]Fran Bank Payment'!A:A,G332,'[1]Fran Bank Payment'!G:G),VLOOKUP(G332,[1]FINAL!A:E,5,FALSE))</f>
        <v>2407.0500000000002</v>
      </c>
      <c r="R332" s="3">
        <f>IF(E332="LESS",-ROUND(Q332-K332,3),ROUND(Q332-K332,3))</f>
        <v>0</v>
      </c>
      <c r="S332" s="3">
        <f>IF(E332="LESS",-(P332-ABS(I332)),P332-ABS(I332))</f>
        <v>0</v>
      </c>
      <c r="T332" s="3">
        <f>L332-I332</f>
        <v>131649.155</v>
      </c>
      <c r="U332" s="21"/>
      <c r="V332" s="21"/>
    </row>
    <row r="333" spans="1:22" ht="15" hidden="1" customHeight="1">
      <c r="A333" s="19" t="s">
        <v>277</v>
      </c>
      <c r="B333" s="19">
        <v>131619.45300000001</v>
      </c>
      <c r="C333" s="20">
        <v>81.040000000000006</v>
      </c>
      <c r="D333" s="19">
        <v>10665989.720000001</v>
      </c>
      <c r="E333" s="19" t="s">
        <v>19</v>
      </c>
      <c r="F333" s="19" t="s">
        <v>20</v>
      </c>
      <c r="G333" s="19" t="s">
        <v>334</v>
      </c>
      <c r="H333" s="20">
        <v>-103.59</v>
      </c>
      <c r="I333" s="20">
        <v>-95.495999999999995</v>
      </c>
      <c r="J333" s="20">
        <v>81.040000000000006</v>
      </c>
      <c r="K333" s="20">
        <v>7738.99</v>
      </c>
      <c r="L333" s="20">
        <v>131523.95699999999</v>
      </c>
      <c r="M333" s="19">
        <v>81.040000000000006</v>
      </c>
      <c r="N333" s="19">
        <v>10658250.73</v>
      </c>
      <c r="O333" s="27"/>
      <c r="P333" s="33">
        <f>IF(F333="Franchisee Rate Adjustment","",VLOOKUP(G333,[1]FINAL!A:D,4,FALSE))</f>
        <v>95.495999999999995</v>
      </c>
      <c r="Q333" s="33">
        <f>IF(F333="Franchisee Rate Adjustment",SUMIF('[1]Fran Bank Payment'!A:A,G333,'[1]Fran Bank Payment'!G:G),VLOOKUP(G333,[1]FINAL!A:E,5,FALSE))</f>
        <v>7738.9960000000001</v>
      </c>
      <c r="R333" s="3">
        <f>IF(E333="LESS",-ROUND(Q333-K333,3),ROUND(Q333-K333,3))</f>
        <v>-6.0000000000000001E-3</v>
      </c>
      <c r="S333" s="3">
        <f>IF(E333="LESS",-(P333-ABS(I333)),P333-ABS(I333))</f>
        <v>0</v>
      </c>
      <c r="T333" s="3">
        <f>L333-I333</f>
        <v>131619.45300000001</v>
      </c>
      <c r="U333" s="21"/>
      <c r="V333" s="21"/>
    </row>
    <row r="334" spans="1:22" ht="15" hidden="1" customHeight="1">
      <c r="A334" s="19" t="s">
        <v>277</v>
      </c>
      <c r="B334" s="19">
        <v>131523.95699999999</v>
      </c>
      <c r="C334" s="20">
        <v>81.040000000000006</v>
      </c>
      <c r="D334" s="19">
        <v>10658250.73</v>
      </c>
      <c r="E334" s="19" t="s">
        <v>19</v>
      </c>
      <c r="F334" s="19" t="s">
        <v>20</v>
      </c>
      <c r="G334" s="19" t="s">
        <v>333</v>
      </c>
      <c r="H334" s="20">
        <v>-34.53</v>
      </c>
      <c r="I334" s="20">
        <v>-31.94</v>
      </c>
      <c r="J334" s="20">
        <v>81.040000000000006</v>
      </c>
      <c r="K334" s="20">
        <v>2588.42</v>
      </c>
      <c r="L334" s="20">
        <v>131492.01699999999</v>
      </c>
      <c r="M334" s="19">
        <v>81.040000000000006</v>
      </c>
      <c r="N334" s="19">
        <v>10655662.310000001</v>
      </c>
      <c r="O334" s="27"/>
      <c r="P334" s="33">
        <f>IF(F334="Franchisee Rate Adjustment","",VLOOKUP(G334,[1]FINAL!A:D,4,FALSE))</f>
        <v>31.94</v>
      </c>
      <c r="Q334" s="33">
        <f>IF(F334="Franchisee Rate Adjustment",SUMIF('[1]Fran Bank Payment'!A:A,G334,'[1]Fran Bank Payment'!G:G),VLOOKUP(G334,[1]FINAL!A:E,5,FALSE))</f>
        <v>2588.4180000000001</v>
      </c>
      <c r="R334" s="3">
        <f>IF(E334="LESS",-ROUND(Q334-K334,3),ROUND(Q334-K334,3))</f>
        <v>2E-3</v>
      </c>
      <c r="S334" s="3">
        <f>IF(E334="LESS",-(P334-ABS(I334)),P334-ABS(I334))</f>
        <v>0</v>
      </c>
      <c r="T334" s="3">
        <f>L334-I334</f>
        <v>131523.95699999999</v>
      </c>
      <c r="U334" s="21"/>
      <c r="V334" s="21"/>
    </row>
    <row r="335" spans="1:22" ht="15" hidden="1" customHeight="1">
      <c r="A335" s="19" t="s">
        <v>277</v>
      </c>
      <c r="B335" s="19">
        <v>131492.01699999999</v>
      </c>
      <c r="C335" s="20">
        <v>81.040000000000006</v>
      </c>
      <c r="D335" s="19">
        <v>10655662.310000001</v>
      </c>
      <c r="E335" s="19" t="s">
        <v>19</v>
      </c>
      <c r="F335" s="19" t="s">
        <v>20</v>
      </c>
      <c r="G335" s="19" t="s">
        <v>332</v>
      </c>
      <c r="H335" s="20">
        <v>-2395.27</v>
      </c>
      <c r="I335" s="20">
        <v>-2118.1709999999998</v>
      </c>
      <c r="J335" s="20">
        <v>81.040000000000006</v>
      </c>
      <c r="K335" s="20">
        <v>171656.57</v>
      </c>
      <c r="L335" s="20">
        <v>129373.84600000001</v>
      </c>
      <c r="M335" s="19">
        <v>81.040000000000006</v>
      </c>
      <c r="N335" s="19">
        <v>10484005.74</v>
      </c>
      <c r="O335" s="27"/>
      <c r="P335" s="33">
        <f>IF(F335="Franchisee Rate Adjustment","",VLOOKUP(G335,[1]FINAL!A:D,4,FALSE))</f>
        <v>2118.172</v>
      </c>
      <c r="Q335" s="33">
        <f>IF(F335="Franchisee Rate Adjustment",SUMIF('[1]Fran Bank Payment'!A:A,G335,'[1]Fran Bank Payment'!G:G),VLOOKUP(G335,[1]FINAL!A:E,5,FALSE))</f>
        <v>171656.65900000001</v>
      </c>
      <c r="R335" s="3">
        <f>IF(E335="LESS",-ROUND(Q335-K335,3),ROUND(Q335-K335,3))</f>
        <v>-8.8999999999999996E-2</v>
      </c>
      <c r="S335" s="3">
        <f>IF(E335="LESS",-(P335-ABS(I335)),P335-ABS(I335))</f>
        <v>-1.0000000002037268E-3</v>
      </c>
      <c r="T335" s="3">
        <f>L335-I335</f>
        <v>131492.01699999999</v>
      </c>
      <c r="U335" s="21"/>
      <c r="V335" s="21"/>
    </row>
    <row r="336" spans="1:22" ht="15" hidden="1" customHeight="1">
      <c r="A336" s="19" t="s">
        <v>277</v>
      </c>
      <c r="B336" s="19">
        <v>129373.84600000001</v>
      </c>
      <c r="C336" s="20">
        <v>81.040000000000006</v>
      </c>
      <c r="D336" s="19">
        <v>10484005.74</v>
      </c>
      <c r="E336" s="19" t="s">
        <v>19</v>
      </c>
      <c r="F336" s="19" t="s">
        <v>20</v>
      </c>
      <c r="G336" s="19" t="s">
        <v>331</v>
      </c>
      <c r="H336" s="20">
        <v>-358.54</v>
      </c>
      <c r="I336" s="20">
        <v>-312.822</v>
      </c>
      <c r="J336" s="20">
        <v>81.040000000000006</v>
      </c>
      <c r="K336" s="20">
        <v>25351.1</v>
      </c>
      <c r="L336" s="20">
        <v>129061.024</v>
      </c>
      <c r="M336" s="19">
        <v>81.040000000000006</v>
      </c>
      <c r="N336" s="19">
        <v>10458654.640000001</v>
      </c>
      <c r="O336" s="27"/>
      <c r="P336" s="33">
        <f>IF(F336="Franchisee Rate Adjustment","",VLOOKUP(G336,[1]FINAL!A:D,4,FALSE))</f>
        <v>312.822</v>
      </c>
      <c r="Q336" s="33">
        <f>IF(F336="Franchisee Rate Adjustment",SUMIF('[1]Fran Bank Payment'!A:A,G336,'[1]Fran Bank Payment'!G:G),VLOOKUP(G336,[1]FINAL!A:E,5,FALSE))</f>
        <v>25351.095000000001</v>
      </c>
      <c r="R336" s="3">
        <f>IF(E336="LESS",-ROUND(Q336-K336,3),ROUND(Q336-K336,3))</f>
        <v>5.0000000000000001E-3</v>
      </c>
      <c r="S336" s="3">
        <f>IF(E336="LESS",-(P336-ABS(I336)),P336-ABS(I336))</f>
        <v>0</v>
      </c>
      <c r="T336" s="3">
        <f>L336-I336</f>
        <v>129373.84600000001</v>
      </c>
      <c r="U336" s="21"/>
      <c r="V336" s="21"/>
    </row>
    <row r="337" spans="1:22" ht="15" hidden="1" customHeight="1">
      <c r="A337" s="19" t="s">
        <v>277</v>
      </c>
      <c r="B337" s="19">
        <v>129061.024</v>
      </c>
      <c r="C337" s="20">
        <v>81.040000000000006</v>
      </c>
      <c r="D337" s="19">
        <v>10458654.640000001</v>
      </c>
      <c r="E337" s="19" t="s">
        <v>19</v>
      </c>
      <c r="F337" s="19" t="s">
        <v>20</v>
      </c>
      <c r="G337" s="19" t="s">
        <v>330</v>
      </c>
      <c r="H337" s="20">
        <v>-2353.4899999999998</v>
      </c>
      <c r="I337" s="20">
        <v>-2136.1770000000001</v>
      </c>
      <c r="J337" s="20">
        <v>81.040000000000006</v>
      </c>
      <c r="K337" s="20">
        <v>173115.78</v>
      </c>
      <c r="L337" s="20">
        <v>126924.84699999999</v>
      </c>
      <c r="M337" s="19">
        <v>81.040000000000006</v>
      </c>
      <c r="N337" s="19">
        <v>10285538.859999999</v>
      </c>
      <c r="O337" s="27"/>
      <c r="P337" s="33">
        <f>IF(F337="Franchisee Rate Adjustment","",VLOOKUP(G337,[1]FINAL!A:D,4,FALSE))</f>
        <v>2136.1779999999999</v>
      </c>
      <c r="Q337" s="33">
        <f>IF(F337="Franchisee Rate Adjustment",SUMIF('[1]Fran Bank Payment'!A:A,G337,'[1]Fran Bank Payment'!G:G),VLOOKUP(G337,[1]FINAL!A:E,5,FALSE))</f>
        <v>173115.86499999999</v>
      </c>
      <c r="R337" s="3">
        <f>IF(E337="LESS",-ROUND(Q337-K337,3),ROUND(Q337-K337,3))</f>
        <v>-8.5000000000000006E-2</v>
      </c>
      <c r="S337" s="3">
        <f>IF(E337="LESS",-(P337-ABS(I337)),P337-ABS(I337))</f>
        <v>-9.9999999974897946E-4</v>
      </c>
      <c r="T337" s="3">
        <f>L337-I337</f>
        <v>129061.02399999999</v>
      </c>
      <c r="U337" s="21"/>
      <c r="V337" s="21"/>
    </row>
    <row r="338" spans="1:22" ht="15" hidden="1" customHeight="1">
      <c r="A338" s="19" t="s">
        <v>277</v>
      </c>
      <c r="B338" s="19">
        <v>126924.84699999999</v>
      </c>
      <c r="C338" s="20">
        <v>81.040000000000006</v>
      </c>
      <c r="D338" s="19">
        <v>10285538.859999999</v>
      </c>
      <c r="E338" s="19" t="s">
        <v>19</v>
      </c>
      <c r="F338" s="19" t="s">
        <v>20</v>
      </c>
      <c r="G338" s="19" t="s">
        <v>329</v>
      </c>
      <c r="H338" s="20">
        <v>-15.77</v>
      </c>
      <c r="I338" s="20">
        <v>-14.587</v>
      </c>
      <c r="J338" s="20">
        <v>81.040000000000006</v>
      </c>
      <c r="K338" s="20">
        <v>1182.1300000000001</v>
      </c>
      <c r="L338" s="20">
        <v>126910.26</v>
      </c>
      <c r="M338" s="19">
        <v>81.040000000000006</v>
      </c>
      <c r="N338" s="19">
        <v>10284356.73</v>
      </c>
      <c r="O338" s="27"/>
      <c r="P338" s="33">
        <f>IF(F338="Franchisee Rate Adjustment","",VLOOKUP(G338,[1]FINAL!A:D,4,FALSE))</f>
        <v>14.587</v>
      </c>
      <c r="Q338" s="33">
        <f>IF(F338="Franchisee Rate Adjustment",SUMIF('[1]Fran Bank Payment'!A:A,G338,'[1]Fran Bank Payment'!G:G),VLOOKUP(G338,[1]FINAL!A:E,5,FALSE))</f>
        <v>1182.1300000000001</v>
      </c>
      <c r="R338" s="3">
        <f>IF(E338="LESS",-ROUND(Q338-K338,3),ROUND(Q338-K338,3))</f>
        <v>0</v>
      </c>
      <c r="S338" s="3">
        <f>IF(E338="LESS",-(P338-ABS(I338)),P338-ABS(I338))</f>
        <v>0</v>
      </c>
      <c r="T338" s="3">
        <f>L338-I338</f>
        <v>126924.84699999999</v>
      </c>
      <c r="U338" s="21"/>
      <c r="V338" s="21"/>
    </row>
    <row r="339" spans="1:22" ht="15" hidden="1" customHeight="1">
      <c r="A339" s="19" t="s">
        <v>277</v>
      </c>
      <c r="B339" s="19">
        <v>126910.26</v>
      </c>
      <c r="C339" s="20">
        <v>81.040000000000006</v>
      </c>
      <c r="D339" s="19">
        <v>10284356.73</v>
      </c>
      <c r="E339" s="19" t="s">
        <v>19</v>
      </c>
      <c r="F339" s="19" t="s">
        <v>20</v>
      </c>
      <c r="G339" s="19" t="s">
        <v>328</v>
      </c>
      <c r="H339" s="20">
        <v>-1470.06</v>
      </c>
      <c r="I339" s="20">
        <v>-1244.422</v>
      </c>
      <c r="J339" s="20">
        <v>81.040000000000006</v>
      </c>
      <c r="K339" s="20">
        <v>100847.96</v>
      </c>
      <c r="L339" s="20">
        <v>125665.838</v>
      </c>
      <c r="M339" s="19">
        <v>81.040000000000006</v>
      </c>
      <c r="N339" s="19">
        <v>10183508.77</v>
      </c>
      <c r="O339" s="27"/>
      <c r="P339" s="33">
        <f>IF(F339="Franchisee Rate Adjustment","",VLOOKUP(G339,[1]FINAL!A:D,4,FALSE))</f>
        <v>1244.422</v>
      </c>
      <c r="Q339" s="33">
        <f>IF(F339="Franchisee Rate Adjustment",SUMIF('[1]Fran Bank Payment'!A:A,G339,'[1]Fran Bank Payment'!G:G),VLOOKUP(G339,[1]FINAL!A:E,5,FALSE))</f>
        <v>100847.959</v>
      </c>
      <c r="R339" s="3">
        <f>IF(E339="LESS",-ROUND(Q339-K339,3),ROUND(Q339-K339,3))</f>
        <v>1E-3</v>
      </c>
      <c r="S339" s="3">
        <f>IF(E339="LESS",-(P339-ABS(I339)),P339-ABS(I339))</f>
        <v>0</v>
      </c>
      <c r="T339" s="3">
        <f>L339-I339</f>
        <v>126910.26000000001</v>
      </c>
      <c r="U339" s="21"/>
      <c r="V339" s="21"/>
    </row>
    <row r="340" spans="1:22" ht="15" hidden="1" customHeight="1">
      <c r="A340" s="19" t="s">
        <v>277</v>
      </c>
      <c r="B340" s="19">
        <v>125665.838</v>
      </c>
      <c r="C340" s="20">
        <v>81.040000000000006</v>
      </c>
      <c r="D340" s="19">
        <v>10183508.77</v>
      </c>
      <c r="E340" s="19" t="s">
        <v>19</v>
      </c>
      <c r="F340" s="19" t="s">
        <v>20</v>
      </c>
      <c r="G340" s="19" t="s">
        <v>327</v>
      </c>
      <c r="H340" s="20">
        <v>-7.35</v>
      </c>
      <c r="I340" s="20">
        <v>-6.798</v>
      </c>
      <c r="J340" s="20">
        <v>81.040000000000006</v>
      </c>
      <c r="K340" s="20">
        <v>550.91</v>
      </c>
      <c r="L340" s="20">
        <v>125659.04</v>
      </c>
      <c r="M340" s="19">
        <v>81.040000000000006</v>
      </c>
      <c r="N340" s="19">
        <v>10182957.859999999</v>
      </c>
      <c r="O340" s="27"/>
      <c r="P340" s="33">
        <f>IF(F340="Franchisee Rate Adjustment","",VLOOKUP(G340,[1]FINAL!A:D,4,FALSE))</f>
        <v>6.798</v>
      </c>
      <c r="Q340" s="33">
        <f>IF(F340="Franchisee Rate Adjustment",SUMIF('[1]Fran Bank Payment'!A:A,G340,'[1]Fran Bank Payment'!G:G),VLOOKUP(G340,[1]FINAL!A:E,5,FALSE))</f>
        <v>550.91</v>
      </c>
      <c r="R340" s="3">
        <f>IF(E340="LESS",-ROUND(Q340-K340,3),ROUND(Q340-K340,3))</f>
        <v>0</v>
      </c>
      <c r="S340" s="3">
        <f>IF(E340="LESS",-(P340-ABS(I340)),P340-ABS(I340))</f>
        <v>0</v>
      </c>
      <c r="T340" s="3">
        <f>L340-I340</f>
        <v>125665.83799999999</v>
      </c>
      <c r="U340" s="21"/>
      <c r="V340" s="21"/>
    </row>
    <row r="341" spans="1:22" ht="15" hidden="1" customHeight="1">
      <c r="A341" s="19" t="s">
        <v>277</v>
      </c>
      <c r="B341" s="19">
        <v>125659.04</v>
      </c>
      <c r="C341" s="20">
        <v>81.040000000000006</v>
      </c>
      <c r="D341" s="19">
        <v>10182957.859999999</v>
      </c>
      <c r="E341" s="19" t="s">
        <v>19</v>
      </c>
      <c r="F341" s="19" t="s">
        <v>20</v>
      </c>
      <c r="G341" s="19" t="s">
        <v>326</v>
      </c>
      <c r="H341" s="20">
        <v>-1378.9</v>
      </c>
      <c r="I341" s="20">
        <v>-1242.7650000000001</v>
      </c>
      <c r="J341" s="20">
        <v>81.040000000000006</v>
      </c>
      <c r="K341" s="20">
        <v>100713.66</v>
      </c>
      <c r="L341" s="20">
        <v>124416.27499999999</v>
      </c>
      <c r="M341" s="19">
        <v>81.040000000000006</v>
      </c>
      <c r="N341" s="19">
        <v>10082244.199999999</v>
      </c>
      <c r="O341" s="27"/>
      <c r="P341" s="33">
        <f>IF(F341="Franchisee Rate Adjustment","",VLOOKUP(G341,[1]FINAL!A:D,4,FALSE))</f>
        <v>1242.7660000000001</v>
      </c>
      <c r="Q341" s="33">
        <f>IF(F341="Franchisee Rate Adjustment",SUMIF('[1]Fran Bank Payment'!A:A,G341,'[1]Fran Bank Payment'!G:G),VLOOKUP(G341,[1]FINAL!A:E,5,FALSE))</f>
        <v>100713.757</v>
      </c>
      <c r="R341" s="3">
        <f>IF(E341="LESS",-ROUND(Q341-K341,3),ROUND(Q341-K341,3))</f>
        <v>-9.7000000000000003E-2</v>
      </c>
      <c r="S341" s="3">
        <f>IF(E341="LESS",-(P341-ABS(I341)),P341-ABS(I341))</f>
        <v>-9.9999999997635314E-4</v>
      </c>
      <c r="T341" s="3">
        <f>L341-I341</f>
        <v>125659.04</v>
      </c>
      <c r="U341" s="21"/>
      <c r="V341" s="21"/>
    </row>
    <row r="342" spans="1:22" ht="15" hidden="1" customHeight="1">
      <c r="A342" s="19" t="s">
        <v>277</v>
      </c>
      <c r="B342" s="19">
        <v>124416.27499999999</v>
      </c>
      <c r="C342" s="20">
        <v>81.040000000000006</v>
      </c>
      <c r="D342" s="19">
        <v>10082244.199999999</v>
      </c>
      <c r="E342" s="19" t="s">
        <v>19</v>
      </c>
      <c r="F342" s="19" t="s">
        <v>20</v>
      </c>
      <c r="G342" s="19" t="s">
        <v>325</v>
      </c>
      <c r="H342" s="20">
        <v>-70.59</v>
      </c>
      <c r="I342" s="20">
        <v>-65.296999999999997</v>
      </c>
      <c r="J342" s="20">
        <v>81.040000000000006</v>
      </c>
      <c r="K342" s="20">
        <v>5291.67</v>
      </c>
      <c r="L342" s="20">
        <v>124350.978</v>
      </c>
      <c r="M342" s="19">
        <v>81.040000000000006</v>
      </c>
      <c r="N342" s="19">
        <v>10076952.529999999</v>
      </c>
      <c r="O342" s="27"/>
      <c r="P342" s="33">
        <f>IF(F342="Franchisee Rate Adjustment","",VLOOKUP(G342,[1]FINAL!A:D,4,FALSE))</f>
        <v>65.296999999999997</v>
      </c>
      <c r="Q342" s="33">
        <f>IF(F342="Franchisee Rate Adjustment",SUMIF('[1]Fran Bank Payment'!A:A,G342,'[1]Fran Bank Payment'!G:G),VLOOKUP(G342,[1]FINAL!A:E,5,FALSE))</f>
        <v>5291.6689999999999</v>
      </c>
      <c r="R342" s="3">
        <f>IF(E342="LESS",-ROUND(Q342-K342,3),ROUND(Q342-K342,3))</f>
        <v>1E-3</v>
      </c>
      <c r="S342" s="3">
        <f>IF(E342="LESS",-(P342-ABS(I342)),P342-ABS(I342))</f>
        <v>0</v>
      </c>
      <c r="T342" s="3">
        <f>L342-I342</f>
        <v>124416.27500000001</v>
      </c>
      <c r="U342" s="21"/>
      <c r="V342" s="21"/>
    </row>
    <row r="343" spans="1:22" ht="15" hidden="1" customHeight="1">
      <c r="A343" s="19" t="s">
        <v>277</v>
      </c>
      <c r="B343" s="19">
        <v>124350.978</v>
      </c>
      <c r="C343" s="20">
        <v>81.040000000000006</v>
      </c>
      <c r="D343" s="19">
        <v>10076952.529999999</v>
      </c>
      <c r="E343" s="19" t="s">
        <v>19</v>
      </c>
      <c r="F343" s="19" t="s">
        <v>20</v>
      </c>
      <c r="G343" s="19" t="s">
        <v>324</v>
      </c>
      <c r="H343" s="20">
        <v>-1165.0899999999999</v>
      </c>
      <c r="I343" s="20">
        <v>-907.88900000000001</v>
      </c>
      <c r="J343" s="20">
        <v>81.040000000000006</v>
      </c>
      <c r="K343" s="20">
        <v>73575.320000000007</v>
      </c>
      <c r="L343" s="20">
        <v>123443.08900000001</v>
      </c>
      <c r="M343" s="19">
        <v>81.040000000000006</v>
      </c>
      <c r="N343" s="19">
        <v>10003377.210000001</v>
      </c>
      <c r="O343" s="27"/>
      <c r="P343" s="33">
        <f>IF(F343="Franchisee Rate Adjustment","",VLOOKUP(G343,[1]FINAL!A:D,4,FALSE))</f>
        <v>907.88900000000001</v>
      </c>
      <c r="Q343" s="33">
        <f>IF(F343="Franchisee Rate Adjustment",SUMIF('[1]Fran Bank Payment'!A:A,G343,'[1]Fran Bank Payment'!G:G),VLOOKUP(G343,[1]FINAL!A:E,5,FALSE))</f>
        <v>73575.324999999997</v>
      </c>
      <c r="R343" s="3">
        <f>IF(E343="LESS",-ROUND(Q343-K343,3),ROUND(Q343-K343,3))</f>
        <v>-5.0000000000000001E-3</v>
      </c>
      <c r="S343" s="3">
        <f>IF(E343="LESS",-(P343-ABS(I343)),P343-ABS(I343))</f>
        <v>0</v>
      </c>
      <c r="T343" s="3">
        <f>L343-I343</f>
        <v>124350.978</v>
      </c>
      <c r="U343" s="21"/>
      <c r="V343" s="21"/>
    </row>
    <row r="344" spans="1:22" ht="15" hidden="1" customHeight="1">
      <c r="A344" s="19" t="s">
        <v>277</v>
      </c>
      <c r="B344" s="19">
        <v>123443.08900000001</v>
      </c>
      <c r="C344" s="20">
        <v>81.040000000000006</v>
      </c>
      <c r="D344" s="19">
        <v>10003377.210000001</v>
      </c>
      <c r="E344" s="19" t="s">
        <v>19</v>
      </c>
      <c r="F344" s="19" t="s">
        <v>20</v>
      </c>
      <c r="G344" s="19" t="s">
        <v>323</v>
      </c>
      <c r="H344" s="20">
        <v>-157.5</v>
      </c>
      <c r="I344" s="20">
        <v>-134.102</v>
      </c>
      <c r="J344" s="20">
        <v>81.040000000000006</v>
      </c>
      <c r="K344" s="20">
        <v>10867.63</v>
      </c>
      <c r="L344" s="20">
        <v>123308.98699999999</v>
      </c>
      <c r="M344" s="19">
        <v>81.040000000000006</v>
      </c>
      <c r="N344" s="19">
        <v>9992509.5800000001</v>
      </c>
      <c r="O344" s="27"/>
      <c r="P344" s="33">
        <f>IF(F344="Franchisee Rate Adjustment","",VLOOKUP(G344,[1]FINAL!A:D,4,FALSE))</f>
        <v>134.102</v>
      </c>
      <c r="Q344" s="33">
        <f>IF(F344="Franchisee Rate Adjustment",SUMIF('[1]Fran Bank Payment'!A:A,G344,'[1]Fran Bank Payment'!G:G),VLOOKUP(G344,[1]FINAL!A:E,5,FALSE))</f>
        <v>10867.626</v>
      </c>
      <c r="R344" s="3">
        <f>IF(E344="LESS",-ROUND(Q344-K344,3),ROUND(Q344-K344,3))</f>
        <v>4.0000000000000001E-3</v>
      </c>
      <c r="S344" s="3">
        <f>IF(E344="LESS",-(P344-ABS(I344)),P344-ABS(I344))</f>
        <v>0</v>
      </c>
      <c r="T344" s="3">
        <f>L344-I344</f>
        <v>123443.08899999999</v>
      </c>
      <c r="U344" s="21"/>
      <c r="V344" s="21"/>
    </row>
    <row r="345" spans="1:22" ht="15" hidden="1" customHeight="1">
      <c r="A345" s="19" t="s">
        <v>277</v>
      </c>
      <c r="B345" s="19">
        <v>123308.98699999999</v>
      </c>
      <c r="C345" s="20">
        <v>81.040000000000006</v>
      </c>
      <c r="D345" s="19">
        <v>9992509.5800000001</v>
      </c>
      <c r="E345" s="19" t="s">
        <v>19</v>
      </c>
      <c r="F345" s="19" t="s">
        <v>20</v>
      </c>
      <c r="G345" s="19" t="s">
        <v>322</v>
      </c>
      <c r="H345" s="20">
        <v>-184.21</v>
      </c>
      <c r="I345" s="20">
        <v>-170.39400000000001</v>
      </c>
      <c r="J345" s="20">
        <v>81.040000000000006</v>
      </c>
      <c r="K345" s="20">
        <v>13808.73</v>
      </c>
      <c r="L345" s="20">
        <v>123138.59299999999</v>
      </c>
      <c r="M345" s="19">
        <v>81.040000000000006</v>
      </c>
      <c r="N345" s="19">
        <v>9978700.8499999996</v>
      </c>
      <c r="O345" s="27"/>
      <c r="P345" s="33">
        <f>IF(F345="Franchisee Rate Adjustment","",VLOOKUP(G345,[1]FINAL!A:D,4,FALSE))</f>
        <v>170.39400000000001</v>
      </c>
      <c r="Q345" s="33">
        <f>IF(F345="Franchisee Rate Adjustment",SUMIF('[1]Fran Bank Payment'!A:A,G345,'[1]Fran Bank Payment'!G:G),VLOOKUP(G345,[1]FINAL!A:E,5,FALSE))</f>
        <v>13808.73</v>
      </c>
      <c r="R345" s="3">
        <f>IF(E345="LESS",-ROUND(Q345-K345,3),ROUND(Q345-K345,3))</f>
        <v>0</v>
      </c>
      <c r="S345" s="3">
        <f>IF(E345="LESS",-(P345-ABS(I345)),P345-ABS(I345))</f>
        <v>0</v>
      </c>
      <c r="T345" s="3">
        <f>L345-I345</f>
        <v>123308.98699999999</v>
      </c>
      <c r="U345" s="21"/>
      <c r="V345" s="21"/>
    </row>
    <row r="346" spans="1:22" ht="15" hidden="1" customHeight="1">
      <c r="A346" s="19" t="s">
        <v>277</v>
      </c>
      <c r="B346" s="19">
        <v>123138.59299999999</v>
      </c>
      <c r="C346" s="20">
        <v>81.040000000000006</v>
      </c>
      <c r="D346" s="19">
        <v>9978700.8499999996</v>
      </c>
      <c r="E346" s="19" t="s">
        <v>19</v>
      </c>
      <c r="F346" s="19" t="s">
        <v>20</v>
      </c>
      <c r="G346" s="19" t="s">
        <v>321</v>
      </c>
      <c r="H346" s="20">
        <v>-46.54</v>
      </c>
      <c r="I346" s="20">
        <v>-43.048999999999999</v>
      </c>
      <c r="J346" s="20">
        <v>81.040000000000006</v>
      </c>
      <c r="K346" s="20">
        <v>3488.69</v>
      </c>
      <c r="L346" s="20">
        <v>123095.54399999999</v>
      </c>
      <c r="M346" s="19">
        <v>81.040000000000006</v>
      </c>
      <c r="N346" s="19">
        <v>9975212.1600000001</v>
      </c>
      <c r="O346" s="27"/>
      <c r="P346" s="33">
        <f>IF(F346="Franchisee Rate Adjustment","",VLOOKUP(G346,[1]FINAL!A:D,4,FALSE))</f>
        <v>43.048999999999999</v>
      </c>
      <c r="Q346" s="33">
        <f>IF(F346="Franchisee Rate Adjustment",SUMIF('[1]Fran Bank Payment'!A:A,G346,'[1]Fran Bank Payment'!G:G),VLOOKUP(G346,[1]FINAL!A:E,5,FALSE))</f>
        <v>3488.6909999999998</v>
      </c>
      <c r="R346" s="3">
        <f>IF(E346="LESS",-ROUND(Q346-K346,3),ROUND(Q346-K346,3))</f>
        <v>-1E-3</v>
      </c>
      <c r="S346" s="3">
        <f>IF(E346="LESS",-(P346-ABS(I346)),P346-ABS(I346))</f>
        <v>0</v>
      </c>
      <c r="T346" s="3">
        <f>L346-I346</f>
        <v>123138.59299999999</v>
      </c>
      <c r="U346" s="21"/>
      <c r="V346" s="21"/>
    </row>
    <row r="347" spans="1:22" ht="15" hidden="1" customHeight="1">
      <c r="A347" s="19" t="s">
        <v>277</v>
      </c>
      <c r="B347" s="19">
        <v>123095.54399999999</v>
      </c>
      <c r="C347" s="20">
        <v>81.040000000000006</v>
      </c>
      <c r="D347" s="19">
        <v>9975212.1600000001</v>
      </c>
      <c r="E347" s="19" t="s">
        <v>19</v>
      </c>
      <c r="F347" s="19" t="s">
        <v>20</v>
      </c>
      <c r="G347" s="19" t="s">
        <v>320</v>
      </c>
      <c r="H347" s="20">
        <v>-127.91</v>
      </c>
      <c r="I347" s="20">
        <v>-118.31699999999999</v>
      </c>
      <c r="J347" s="20">
        <v>81.040000000000006</v>
      </c>
      <c r="K347" s="20">
        <v>9588.41</v>
      </c>
      <c r="L347" s="20">
        <v>122977.227</v>
      </c>
      <c r="M347" s="19">
        <v>81.040000000000006</v>
      </c>
      <c r="N347" s="19">
        <v>9965623.75</v>
      </c>
      <c r="O347" s="27"/>
      <c r="P347" s="33">
        <f>IF(F347="Franchisee Rate Adjustment","",VLOOKUP(G347,[1]FINAL!A:D,4,FALSE))</f>
        <v>118.31699999999999</v>
      </c>
      <c r="Q347" s="33">
        <f>IF(F347="Franchisee Rate Adjustment",SUMIF('[1]Fran Bank Payment'!A:A,G347,'[1]Fran Bank Payment'!G:G),VLOOKUP(G347,[1]FINAL!A:E,5,FALSE))</f>
        <v>9588.41</v>
      </c>
      <c r="R347" s="3">
        <f>IF(E347="LESS",-ROUND(Q347-K347,3),ROUND(Q347-K347,3))</f>
        <v>0</v>
      </c>
      <c r="S347" s="3">
        <f>IF(E347="LESS",-(P347-ABS(I347)),P347-ABS(I347))</f>
        <v>0</v>
      </c>
      <c r="T347" s="3">
        <f>L347-I347</f>
        <v>123095.54399999999</v>
      </c>
      <c r="U347" s="21"/>
      <c r="V347" s="21"/>
    </row>
    <row r="348" spans="1:22" ht="15" hidden="1" customHeight="1">
      <c r="A348" s="19" t="s">
        <v>277</v>
      </c>
      <c r="B348" s="19">
        <v>122977.227</v>
      </c>
      <c r="C348" s="20">
        <v>81.040000000000006</v>
      </c>
      <c r="D348" s="19">
        <v>9965623.75</v>
      </c>
      <c r="E348" s="19" t="s">
        <v>19</v>
      </c>
      <c r="F348" s="19" t="s">
        <v>20</v>
      </c>
      <c r="G348" s="19" t="s">
        <v>319</v>
      </c>
      <c r="H348" s="20">
        <v>-4047.97</v>
      </c>
      <c r="I348" s="20">
        <v>-3678.4259999999999</v>
      </c>
      <c r="J348" s="20">
        <v>81.040000000000006</v>
      </c>
      <c r="K348" s="20">
        <v>298099.64</v>
      </c>
      <c r="L348" s="20">
        <v>119298.80100000001</v>
      </c>
      <c r="M348" s="19">
        <v>81.040000000000006</v>
      </c>
      <c r="N348" s="19">
        <v>9667524.1099999994</v>
      </c>
      <c r="O348" s="27"/>
      <c r="P348" s="33">
        <f>IF(F348="Franchisee Rate Adjustment","",VLOOKUP(G348,[1]FINAL!A:D,4,FALSE))</f>
        <v>3678.4270000000001</v>
      </c>
      <c r="Q348" s="33">
        <f>IF(F348="Franchisee Rate Adjustment",SUMIF('[1]Fran Bank Payment'!A:A,G348,'[1]Fran Bank Payment'!G:G),VLOOKUP(G348,[1]FINAL!A:E,5,FALSE))</f>
        <v>298099.72399999999</v>
      </c>
      <c r="R348" s="3">
        <f>IF(E348="LESS",-ROUND(Q348-K348,3),ROUND(Q348-K348,3))</f>
        <v>-8.4000000000000005E-2</v>
      </c>
      <c r="S348" s="3">
        <f>IF(E348="LESS",-(P348-ABS(I348)),P348-ABS(I348))</f>
        <v>-1.0000000002037268E-3</v>
      </c>
      <c r="T348" s="3">
        <f>L348-I348</f>
        <v>122977.22700000001</v>
      </c>
      <c r="U348" s="21"/>
      <c r="V348" s="21"/>
    </row>
    <row r="349" spans="1:22" ht="15" hidden="1" customHeight="1">
      <c r="A349" s="19" t="s">
        <v>277</v>
      </c>
      <c r="B349" s="19">
        <v>119298.80100000001</v>
      </c>
      <c r="C349" s="20">
        <v>81.040000000000006</v>
      </c>
      <c r="D349" s="19">
        <v>9667524.1099999994</v>
      </c>
      <c r="E349" s="19" t="s">
        <v>19</v>
      </c>
      <c r="F349" s="19" t="s">
        <v>20</v>
      </c>
      <c r="G349" s="19" t="s">
        <v>318</v>
      </c>
      <c r="H349" s="20">
        <v>-121.08</v>
      </c>
      <c r="I349" s="20">
        <v>-109.44199999999999</v>
      </c>
      <c r="J349" s="20">
        <v>81.040000000000006</v>
      </c>
      <c r="K349" s="20">
        <v>8869.18</v>
      </c>
      <c r="L349" s="20">
        <v>119189.359</v>
      </c>
      <c r="M349" s="19">
        <v>81.040000000000006</v>
      </c>
      <c r="N349" s="19">
        <v>9658654.9299999997</v>
      </c>
      <c r="O349" s="27"/>
      <c r="P349" s="33">
        <f>IF(F349="Franchisee Rate Adjustment","",VLOOKUP(G349,[1]FINAL!A:D,4,FALSE))</f>
        <v>109.44199999999999</v>
      </c>
      <c r="Q349" s="33">
        <f>IF(F349="Franchisee Rate Adjustment",SUMIF('[1]Fran Bank Payment'!A:A,G349,'[1]Fran Bank Payment'!G:G),VLOOKUP(G349,[1]FINAL!A:E,5,FALSE))</f>
        <v>8869.18</v>
      </c>
      <c r="R349" s="3">
        <f>IF(E349="LESS",-ROUND(Q349-K349,3),ROUND(Q349-K349,3))</f>
        <v>0</v>
      </c>
      <c r="S349" s="3">
        <f>IF(E349="LESS",-(P349-ABS(I349)),P349-ABS(I349))</f>
        <v>0</v>
      </c>
      <c r="T349" s="3">
        <f>L349-I349</f>
        <v>119298.80099999999</v>
      </c>
      <c r="U349" s="21"/>
      <c r="V349" s="21"/>
    </row>
    <row r="350" spans="1:22" ht="15" hidden="1" customHeight="1">
      <c r="A350" s="19" t="s">
        <v>277</v>
      </c>
      <c r="B350" s="19">
        <v>119189.359</v>
      </c>
      <c r="C350" s="20">
        <v>81.040000000000006</v>
      </c>
      <c r="D350" s="19">
        <v>9658654.9299999997</v>
      </c>
      <c r="E350" s="19" t="s">
        <v>19</v>
      </c>
      <c r="F350" s="19" t="s">
        <v>20</v>
      </c>
      <c r="G350" s="19" t="s">
        <v>317</v>
      </c>
      <c r="H350" s="20">
        <v>-289.22000000000003</v>
      </c>
      <c r="I350" s="20">
        <v>-267.529</v>
      </c>
      <c r="J350" s="20">
        <v>81.040000000000006</v>
      </c>
      <c r="K350" s="20">
        <v>21680.55</v>
      </c>
      <c r="L350" s="20">
        <v>118921.83</v>
      </c>
      <c r="M350" s="19">
        <v>81.040000000000006</v>
      </c>
      <c r="N350" s="19">
        <v>9636974.3800000008</v>
      </c>
      <c r="O350" s="27"/>
      <c r="P350" s="33">
        <f>IF(F350="Franchisee Rate Adjustment","",VLOOKUP(G350,[1]FINAL!A:D,4,FALSE))</f>
        <v>267.529</v>
      </c>
      <c r="Q350" s="33">
        <f>IF(F350="Franchisee Rate Adjustment",SUMIF('[1]Fran Bank Payment'!A:A,G350,'[1]Fran Bank Payment'!G:G),VLOOKUP(G350,[1]FINAL!A:E,5,FALSE))</f>
        <v>21680.55</v>
      </c>
      <c r="R350" s="3">
        <f>IF(E350="LESS",-ROUND(Q350-K350,3),ROUND(Q350-K350,3))</f>
        <v>0</v>
      </c>
      <c r="S350" s="3">
        <f>IF(E350="LESS",-(P350-ABS(I350)),P350-ABS(I350))</f>
        <v>0</v>
      </c>
      <c r="T350" s="3">
        <f>L350-I350</f>
        <v>119189.359</v>
      </c>
      <c r="U350" s="21"/>
      <c r="V350" s="21"/>
    </row>
    <row r="351" spans="1:22" ht="15" hidden="1" customHeight="1">
      <c r="A351" s="19" t="s">
        <v>277</v>
      </c>
      <c r="B351" s="19">
        <v>118921.83</v>
      </c>
      <c r="C351" s="20">
        <v>81.040000000000006</v>
      </c>
      <c r="D351" s="19">
        <v>9636974.3800000008</v>
      </c>
      <c r="E351" s="19" t="s">
        <v>19</v>
      </c>
      <c r="F351" s="19" t="s">
        <v>20</v>
      </c>
      <c r="G351" s="19" t="s">
        <v>316</v>
      </c>
      <c r="H351" s="20">
        <v>-262.88</v>
      </c>
      <c r="I351" s="20">
        <v>-240.66300000000001</v>
      </c>
      <c r="J351" s="20">
        <v>81.040000000000006</v>
      </c>
      <c r="K351" s="20">
        <v>19503.330000000002</v>
      </c>
      <c r="L351" s="20">
        <v>118681.167</v>
      </c>
      <c r="M351" s="19">
        <v>81.040000000000006</v>
      </c>
      <c r="N351" s="19">
        <v>9617471.0500000007</v>
      </c>
      <c r="O351" s="27"/>
      <c r="P351" s="33">
        <f>IF(F351="Franchisee Rate Adjustment","",VLOOKUP(G351,[1]FINAL!A:D,4,FALSE))</f>
        <v>240.66300000000001</v>
      </c>
      <c r="Q351" s="33">
        <f>IF(F351="Franchisee Rate Adjustment",SUMIF('[1]Fran Bank Payment'!A:A,G351,'[1]Fran Bank Payment'!G:G),VLOOKUP(G351,[1]FINAL!A:E,5,FALSE))</f>
        <v>19503.330000000002</v>
      </c>
      <c r="R351" s="3">
        <f>IF(E351="LESS",-ROUND(Q351-K351,3),ROUND(Q351-K351,3))</f>
        <v>0</v>
      </c>
      <c r="S351" s="3">
        <f>IF(E351="LESS",-(P351-ABS(I351)),P351-ABS(I351))</f>
        <v>0</v>
      </c>
      <c r="T351" s="3">
        <f>L351-I351</f>
        <v>118921.83</v>
      </c>
      <c r="U351" s="21"/>
      <c r="V351" s="21"/>
    </row>
    <row r="352" spans="1:22" ht="15" hidden="1" customHeight="1">
      <c r="A352" s="19" t="s">
        <v>277</v>
      </c>
      <c r="B352" s="19">
        <v>118681.167</v>
      </c>
      <c r="C352" s="20">
        <v>81.040000000000006</v>
      </c>
      <c r="D352" s="19">
        <v>9617471.0500000007</v>
      </c>
      <c r="E352" s="19" t="s">
        <v>19</v>
      </c>
      <c r="F352" s="19" t="s">
        <v>20</v>
      </c>
      <c r="G352" s="19" t="s">
        <v>315</v>
      </c>
      <c r="H352" s="20">
        <v>-595.04</v>
      </c>
      <c r="I352" s="20">
        <v>-538.274</v>
      </c>
      <c r="J352" s="20">
        <v>81.040000000000006</v>
      </c>
      <c r="K352" s="20">
        <v>43621.73</v>
      </c>
      <c r="L352" s="20">
        <v>118142.893</v>
      </c>
      <c r="M352" s="19">
        <v>81.040000000000006</v>
      </c>
      <c r="N352" s="19">
        <v>9573849.3200000003</v>
      </c>
      <c r="O352" s="27"/>
      <c r="P352" s="33">
        <f>IF(F352="Franchisee Rate Adjustment","",VLOOKUP(G352,[1]FINAL!A:D,4,FALSE))</f>
        <v>538.274</v>
      </c>
      <c r="Q352" s="33">
        <f>IF(F352="Franchisee Rate Adjustment",SUMIF('[1]Fran Bank Payment'!A:A,G352,'[1]Fran Bank Payment'!G:G),VLOOKUP(G352,[1]FINAL!A:E,5,FALSE))</f>
        <v>43621.724999999999</v>
      </c>
      <c r="R352" s="3">
        <f>IF(E352="LESS",-ROUND(Q352-K352,3),ROUND(Q352-K352,3))</f>
        <v>5.0000000000000001E-3</v>
      </c>
      <c r="S352" s="3">
        <f>IF(E352="LESS",-(P352-ABS(I352)),P352-ABS(I352))</f>
        <v>0</v>
      </c>
      <c r="T352" s="3">
        <f>L352-I352</f>
        <v>118681.167</v>
      </c>
      <c r="U352" s="21"/>
      <c r="V352" s="21"/>
    </row>
    <row r="353" spans="1:22" ht="15" hidden="1" customHeight="1">
      <c r="A353" s="19" t="s">
        <v>277</v>
      </c>
      <c r="B353" s="19">
        <v>118142.893</v>
      </c>
      <c r="C353" s="20">
        <v>81.040000000000006</v>
      </c>
      <c r="D353" s="19">
        <v>9573849.3200000003</v>
      </c>
      <c r="E353" s="19" t="s">
        <v>19</v>
      </c>
      <c r="F353" s="19" t="s">
        <v>20</v>
      </c>
      <c r="G353" s="19" t="s">
        <v>314</v>
      </c>
      <c r="H353" s="20">
        <v>-371.27</v>
      </c>
      <c r="I353" s="20">
        <v>-343.42500000000001</v>
      </c>
      <c r="J353" s="20">
        <v>81.040000000000006</v>
      </c>
      <c r="K353" s="20">
        <v>27831.16</v>
      </c>
      <c r="L353" s="20">
        <v>117799.46799999999</v>
      </c>
      <c r="M353" s="19">
        <v>81.040000000000006</v>
      </c>
      <c r="N353" s="19">
        <v>9546018.1600000001</v>
      </c>
      <c r="O353" s="27"/>
      <c r="P353" s="33">
        <f>IF(F353="Franchisee Rate Adjustment","",VLOOKUP(G353,[1]FINAL!A:D,4,FALSE))</f>
        <v>343.42500000000001</v>
      </c>
      <c r="Q353" s="33">
        <f>IF(F353="Franchisee Rate Adjustment",SUMIF('[1]Fran Bank Payment'!A:A,G353,'[1]Fran Bank Payment'!G:G),VLOOKUP(G353,[1]FINAL!A:E,5,FALSE))</f>
        <v>27831.162</v>
      </c>
      <c r="R353" s="3">
        <f>IF(E353="LESS",-ROUND(Q353-K353,3),ROUND(Q353-K353,3))</f>
        <v>-2E-3</v>
      </c>
      <c r="S353" s="3">
        <f>IF(E353="LESS",-(P353-ABS(I353)),P353-ABS(I353))</f>
        <v>0</v>
      </c>
      <c r="T353" s="3">
        <f>L353-I353</f>
        <v>118142.893</v>
      </c>
      <c r="U353" s="21"/>
      <c r="V353" s="21"/>
    </row>
    <row r="354" spans="1:22" ht="15" hidden="1" customHeight="1">
      <c r="A354" s="19" t="s">
        <v>277</v>
      </c>
      <c r="B354" s="19">
        <v>117799.46799999999</v>
      </c>
      <c r="C354" s="20">
        <v>81.040000000000006</v>
      </c>
      <c r="D354" s="19">
        <v>9546018.1600000001</v>
      </c>
      <c r="E354" s="19" t="s">
        <v>19</v>
      </c>
      <c r="F354" s="19" t="s">
        <v>20</v>
      </c>
      <c r="G354" s="19" t="s">
        <v>313</v>
      </c>
      <c r="H354" s="20">
        <v>-437.92</v>
      </c>
      <c r="I354" s="20">
        <v>-405.07499999999999</v>
      </c>
      <c r="J354" s="20">
        <v>81.040000000000006</v>
      </c>
      <c r="K354" s="20">
        <v>32827.279999999999</v>
      </c>
      <c r="L354" s="20">
        <v>117394.393</v>
      </c>
      <c r="M354" s="19">
        <v>81.040000000000006</v>
      </c>
      <c r="N354" s="19">
        <v>9513190.8800000008</v>
      </c>
      <c r="O354" s="27"/>
      <c r="P354" s="33">
        <f>IF(F354="Franchisee Rate Adjustment","",VLOOKUP(G354,[1]FINAL!A:D,4,FALSE))</f>
        <v>405.07499999999999</v>
      </c>
      <c r="Q354" s="33">
        <f>IF(F354="Franchisee Rate Adjustment",SUMIF('[1]Fran Bank Payment'!A:A,G354,'[1]Fran Bank Payment'!G:G),VLOOKUP(G354,[1]FINAL!A:E,5,FALSE))</f>
        <v>32827.277999999998</v>
      </c>
      <c r="R354" s="3">
        <f>IF(E354="LESS",-ROUND(Q354-K354,3),ROUND(Q354-K354,3))</f>
        <v>2E-3</v>
      </c>
      <c r="S354" s="3">
        <f>IF(E354="LESS",-(P354-ABS(I354)),P354-ABS(I354))</f>
        <v>0</v>
      </c>
      <c r="T354" s="3">
        <f>L354-I354</f>
        <v>117799.46799999999</v>
      </c>
      <c r="U354" s="21"/>
      <c r="V354" s="21"/>
    </row>
    <row r="355" spans="1:22" ht="15" hidden="1" customHeight="1">
      <c r="A355" s="19" t="s">
        <v>277</v>
      </c>
      <c r="B355" s="19">
        <v>117394.393</v>
      </c>
      <c r="C355" s="20">
        <v>81.040000000000006</v>
      </c>
      <c r="D355" s="19">
        <v>9513190.8800000008</v>
      </c>
      <c r="E355" s="19" t="s">
        <v>19</v>
      </c>
      <c r="F355" s="19" t="s">
        <v>20</v>
      </c>
      <c r="G355" s="19" t="s">
        <v>312</v>
      </c>
      <c r="H355" s="20">
        <v>-704.93</v>
      </c>
      <c r="I355" s="20">
        <v>-646.73900000000003</v>
      </c>
      <c r="J355" s="20">
        <v>81.040000000000006</v>
      </c>
      <c r="K355" s="20">
        <v>52411.73</v>
      </c>
      <c r="L355" s="20">
        <v>116747.65399999999</v>
      </c>
      <c r="M355" s="19">
        <v>81.040000000000006</v>
      </c>
      <c r="N355" s="19">
        <v>9460779.1500000004</v>
      </c>
      <c r="O355" s="27"/>
      <c r="P355" s="33">
        <f>IF(F355="Franchisee Rate Adjustment","",VLOOKUP(G355,[1]FINAL!A:D,4,FALSE))</f>
        <v>646.73900000000003</v>
      </c>
      <c r="Q355" s="33">
        <f>IF(F355="Franchisee Rate Adjustment",SUMIF('[1]Fran Bank Payment'!A:A,G355,'[1]Fran Bank Payment'!G:G),VLOOKUP(G355,[1]FINAL!A:E,5,FALSE))</f>
        <v>52411.728999999999</v>
      </c>
      <c r="R355" s="3">
        <f>IF(E355="LESS",-ROUND(Q355-K355,3),ROUND(Q355-K355,3))</f>
        <v>1E-3</v>
      </c>
      <c r="S355" s="3">
        <f>IF(E355="LESS",-(P355-ABS(I355)),P355-ABS(I355))</f>
        <v>0</v>
      </c>
      <c r="T355" s="3">
        <f>L355-I355</f>
        <v>117394.393</v>
      </c>
      <c r="U355" s="21"/>
      <c r="V355" s="21"/>
    </row>
    <row r="356" spans="1:22" ht="15" hidden="1" customHeight="1">
      <c r="A356" s="19" t="s">
        <v>277</v>
      </c>
      <c r="B356" s="19">
        <v>116747.65399999999</v>
      </c>
      <c r="C356" s="20">
        <v>81.040000000000006</v>
      </c>
      <c r="D356" s="19">
        <v>9460779.1500000004</v>
      </c>
      <c r="E356" s="19" t="s">
        <v>19</v>
      </c>
      <c r="F356" s="19" t="s">
        <v>20</v>
      </c>
      <c r="G356" s="19" t="s">
        <v>311</v>
      </c>
      <c r="H356" s="20">
        <v>-2558.13</v>
      </c>
      <c r="I356" s="20">
        <v>-2164.221</v>
      </c>
      <c r="J356" s="20">
        <v>81.040000000000006</v>
      </c>
      <c r="K356" s="20">
        <v>175388.47</v>
      </c>
      <c r="L356" s="20">
        <v>114583.433</v>
      </c>
      <c r="M356" s="19">
        <v>81.040000000000006</v>
      </c>
      <c r="N356" s="19">
        <v>9285390.6799999997</v>
      </c>
      <c r="O356" s="27"/>
      <c r="P356" s="33">
        <f>IF(F356="Franchisee Rate Adjustment","",VLOOKUP(G356,[1]FINAL!A:D,4,FALSE))</f>
        <v>2164.221</v>
      </c>
      <c r="Q356" s="33">
        <f>IF(F356="Franchisee Rate Adjustment",SUMIF('[1]Fran Bank Payment'!A:A,G356,'[1]Fran Bank Payment'!G:G),VLOOKUP(G356,[1]FINAL!A:E,5,FALSE))</f>
        <v>175388.47</v>
      </c>
      <c r="R356" s="3">
        <f>IF(E356="LESS",-ROUND(Q356-K356,3),ROUND(Q356-K356,3))</f>
        <v>0</v>
      </c>
      <c r="S356" s="3">
        <f>IF(E356="LESS",-(P356-ABS(I356)),P356-ABS(I356))</f>
        <v>0</v>
      </c>
      <c r="T356" s="3">
        <f>L356-I356</f>
        <v>116747.65400000001</v>
      </c>
      <c r="U356" s="21"/>
      <c r="V356" s="21"/>
    </row>
    <row r="357" spans="1:22" ht="15" hidden="1" customHeight="1">
      <c r="A357" s="19" t="s">
        <v>277</v>
      </c>
      <c r="B357" s="19">
        <v>114583.433</v>
      </c>
      <c r="C357" s="20">
        <v>81.040000000000006</v>
      </c>
      <c r="D357" s="19">
        <v>9285390.6799999997</v>
      </c>
      <c r="E357" s="19" t="s">
        <v>19</v>
      </c>
      <c r="F357" s="19" t="s">
        <v>20</v>
      </c>
      <c r="G357" s="19" t="s">
        <v>310</v>
      </c>
      <c r="H357" s="20">
        <v>-22.48</v>
      </c>
      <c r="I357" s="20">
        <v>-20.794</v>
      </c>
      <c r="J357" s="20">
        <v>81.040000000000006</v>
      </c>
      <c r="K357" s="20">
        <v>1685.15</v>
      </c>
      <c r="L357" s="20">
        <v>114562.639</v>
      </c>
      <c r="M357" s="19">
        <v>81.040000000000006</v>
      </c>
      <c r="N357" s="19">
        <v>9283705.5299999993</v>
      </c>
      <c r="O357" s="27"/>
      <c r="P357" s="33">
        <f>IF(F357="Franchisee Rate Adjustment","",VLOOKUP(G357,[1]FINAL!A:D,4,FALSE))</f>
        <v>20.794</v>
      </c>
      <c r="Q357" s="33">
        <f>IF(F357="Franchisee Rate Adjustment",SUMIF('[1]Fran Bank Payment'!A:A,G357,'[1]Fran Bank Payment'!G:G),VLOOKUP(G357,[1]FINAL!A:E,5,FALSE))</f>
        <v>1685.146</v>
      </c>
      <c r="R357" s="3">
        <f>IF(E357="LESS",-ROUND(Q357-K357,3),ROUND(Q357-K357,3))</f>
        <v>4.0000000000000001E-3</v>
      </c>
      <c r="S357" s="3">
        <f>IF(E357="LESS",-(P357-ABS(I357)),P357-ABS(I357))</f>
        <v>0</v>
      </c>
      <c r="T357" s="3">
        <f>L357-I357</f>
        <v>114583.43299999999</v>
      </c>
      <c r="U357" s="21"/>
      <c r="V357" s="21"/>
    </row>
    <row r="358" spans="1:22" ht="15" hidden="1" customHeight="1">
      <c r="A358" s="19" t="s">
        <v>277</v>
      </c>
      <c r="B358" s="19">
        <v>114562.639</v>
      </c>
      <c r="C358" s="20">
        <v>81.040000000000006</v>
      </c>
      <c r="D358" s="19">
        <v>9283705.5299999993</v>
      </c>
      <c r="E358" s="19" t="s">
        <v>40</v>
      </c>
      <c r="F358" s="19" t="s">
        <v>41</v>
      </c>
      <c r="G358" s="19" t="s">
        <v>309</v>
      </c>
      <c r="H358" s="20">
        <v>708.47</v>
      </c>
      <c r="I358" s="20">
        <v>589.50199999999995</v>
      </c>
      <c r="J358" s="20">
        <v>82.3</v>
      </c>
      <c r="K358" s="20">
        <v>48516.01</v>
      </c>
      <c r="L358" s="20">
        <v>115152.141</v>
      </c>
      <c r="M358" s="19">
        <v>81.040000000000006</v>
      </c>
      <c r="N358" s="19">
        <v>9332221.5399999991</v>
      </c>
      <c r="O358" s="27"/>
      <c r="P358" s="33">
        <f>IF(F358="Franchisee Rate Adjustment","",VLOOKUP(G358,[1]FINAL!A:D,4,FALSE))</f>
        <v>589.50199999999995</v>
      </c>
      <c r="Q358" s="33">
        <f>IF(F358="Franchisee Rate Adjustment",SUMIF('[1]Fran Bank Payment'!A:A,G358,'[1]Fran Bank Payment'!G:G),VLOOKUP(G358,[1]FINAL!A:E,5,FALSE))</f>
        <v>48516.014999999999</v>
      </c>
      <c r="R358" s="3">
        <f>IF(E358="LESS",-ROUND(Q358-K358,3),ROUND(Q358-K358,3))</f>
        <v>5.0000000000000001E-3</v>
      </c>
      <c r="S358" s="3">
        <f>IF(E358="LESS",-(P358-ABS(I358)),P358-ABS(I358))</f>
        <v>0</v>
      </c>
      <c r="T358" s="3">
        <f>L358-I358</f>
        <v>114562.63900000001</v>
      </c>
      <c r="U358" s="21"/>
      <c r="V358" s="21"/>
    </row>
    <row r="359" spans="1:22" ht="15" hidden="1" customHeight="1">
      <c r="A359" s="19" t="s">
        <v>277</v>
      </c>
      <c r="B359" s="19">
        <v>115152.141</v>
      </c>
      <c r="C359" s="20">
        <v>81.040000000000006</v>
      </c>
      <c r="D359" s="19">
        <v>9332221.5399999991</v>
      </c>
      <c r="E359" s="19" t="s">
        <v>19</v>
      </c>
      <c r="F359" s="19" t="s">
        <v>20</v>
      </c>
      <c r="G359" s="19" t="s">
        <v>308</v>
      </c>
      <c r="H359" s="20">
        <v>-786.63</v>
      </c>
      <c r="I359" s="20">
        <v>-720.42700000000002</v>
      </c>
      <c r="J359" s="20">
        <v>81.040000000000006</v>
      </c>
      <c r="K359" s="20">
        <v>58383.41</v>
      </c>
      <c r="L359" s="20">
        <v>114431.71400000001</v>
      </c>
      <c r="M359" s="19">
        <v>81.040000000000006</v>
      </c>
      <c r="N359" s="19">
        <v>9273838.1300000008</v>
      </c>
      <c r="O359" s="27"/>
      <c r="P359" s="33">
        <f>IF(F359="Franchisee Rate Adjustment","",VLOOKUP(G359,[1]FINAL!A:D,4,FALSE))</f>
        <v>720.42700000000002</v>
      </c>
      <c r="Q359" s="33">
        <f>IF(F359="Franchisee Rate Adjustment",SUMIF('[1]Fran Bank Payment'!A:A,G359,'[1]Fran Bank Payment'!G:G),VLOOKUP(G359,[1]FINAL!A:E,5,FALSE))</f>
        <v>58383.404000000002</v>
      </c>
      <c r="R359" s="3">
        <f>IF(E359="LESS",-ROUND(Q359-K359,3),ROUND(Q359-K359,3))</f>
        <v>6.0000000000000001E-3</v>
      </c>
      <c r="S359" s="3">
        <f>IF(E359="LESS",-(P359-ABS(I359)),P359-ABS(I359))</f>
        <v>0</v>
      </c>
      <c r="T359" s="3">
        <f>L359-I359</f>
        <v>115152.141</v>
      </c>
      <c r="U359" s="21"/>
      <c r="V359" s="21"/>
    </row>
    <row r="360" spans="1:22" ht="15" hidden="1" customHeight="1">
      <c r="A360" s="19" t="s">
        <v>277</v>
      </c>
      <c r="B360" s="19">
        <v>114431.71400000001</v>
      </c>
      <c r="C360" s="20">
        <v>81.040000000000006</v>
      </c>
      <c r="D360" s="19">
        <v>9273838.1300000008</v>
      </c>
      <c r="E360" s="19" t="s">
        <v>19</v>
      </c>
      <c r="F360" s="19" t="s">
        <v>20</v>
      </c>
      <c r="G360" s="19" t="s">
        <v>307</v>
      </c>
      <c r="H360" s="20">
        <v>-679</v>
      </c>
      <c r="I360" s="20">
        <v>-628.07500000000005</v>
      </c>
      <c r="J360" s="20">
        <v>81.040000000000006</v>
      </c>
      <c r="K360" s="20">
        <v>50899.199999999997</v>
      </c>
      <c r="L360" s="20">
        <v>113803.639</v>
      </c>
      <c r="M360" s="19">
        <v>81.040000000000006</v>
      </c>
      <c r="N360" s="19">
        <v>9222938.9299999997</v>
      </c>
      <c r="O360" s="27"/>
      <c r="P360" s="33">
        <f>IF(F360="Franchisee Rate Adjustment","",VLOOKUP(G360,[1]FINAL!A:D,4,FALSE))</f>
        <v>628.07500000000005</v>
      </c>
      <c r="Q360" s="33">
        <f>IF(F360="Franchisee Rate Adjustment",SUMIF('[1]Fran Bank Payment'!A:A,G360,'[1]Fran Bank Payment'!G:G),VLOOKUP(G360,[1]FINAL!A:E,5,FALSE))</f>
        <v>50899.197999999997</v>
      </c>
      <c r="R360" s="3">
        <f>IF(E360="LESS",-ROUND(Q360-K360,3),ROUND(Q360-K360,3))</f>
        <v>2E-3</v>
      </c>
      <c r="S360" s="3">
        <f>IF(E360="LESS",-(P360-ABS(I360)),P360-ABS(I360))</f>
        <v>0</v>
      </c>
      <c r="T360" s="3">
        <f>L360-I360</f>
        <v>114431.71399999999</v>
      </c>
      <c r="U360" s="21"/>
      <c r="V360" s="21"/>
    </row>
    <row r="361" spans="1:22" ht="15" hidden="1" customHeight="1">
      <c r="A361" s="19" t="s">
        <v>277</v>
      </c>
      <c r="B361" s="19">
        <v>113803.639</v>
      </c>
      <c r="C361" s="20">
        <v>81.040000000000006</v>
      </c>
      <c r="D361" s="19">
        <v>9222938.9299999997</v>
      </c>
      <c r="E361" s="19" t="s">
        <v>19</v>
      </c>
      <c r="F361" s="19" t="s">
        <v>20</v>
      </c>
      <c r="G361" s="19" t="s">
        <v>306</v>
      </c>
      <c r="H361" s="20">
        <v>-27.84</v>
      </c>
      <c r="I361" s="20">
        <v>-25.751999999999999</v>
      </c>
      <c r="J361" s="20">
        <v>81.040000000000006</v>
      </c>
      <c r="K361" s="20">
        <v>2086.94</v>
      </c>
      <c r="L361" s="20">
        <v>113777.887</v>
      </c>
      <c r="M361" s="19">
        <v>81.040000000000006</v>
      </c>
      <c r="N361" s="19">
        <v>9220851.9900000002</v>
      </c>
      <c r="O361" s="27"/>
      <c r="P361" s="33">
        <f>IF(F361="Franchisee Rate Adjustment","",VLOOKUP(G361,[1]FINAL!A:D,4,FALSE))</f>
        <v>25.751999999999999</v>
      </c>
      <c r="Q361" s="33">
        <f>IF(F361="Franchisee Rate Adjustment",SUMIF('[1]Fran Bank Payment'!A:A,G361,'[1]Fran Bank Payment'!G:G),VLOOKUP(G361,[1]FINAL!A:E,5,FALSE))</f>
        <v>2086.942</v>
      </c>
      <c r="R361" s="3">
        <f>IF(E361="LESS",-ROUND(Q361-K361,3),ROUND(Q361-K361,3))</f>
        <v>-2E-3</v>
      </c>
      <c r="S361" s="3">
        <f>IF(E361="LESS",-(P361-ABS(I361)),P361-ABS(I361))</f>
        <v>0</v>
      </c>
      <c r="T361" s="3">
        <f>L361-I361</f>
        <v>113803.639</v>
      </c>
      <c r="U361" s="21"/>
      <c r="V361" s="21"/>
    </row>
    <row r="362" spans="1:22" ht="15" hidden="1" customHeight="1">
      <c r="A362" s="19" t="s">
        <v>277</v>
      </c>
      <c r="B362" s="19">
        <v>113777.887</v>
      </c>
      <c r="C362" s="20">
        <v>81.040000000000006</v>
      </c>
      <c r="D362" s="19">
        <v>9220851.9900000002</v>
      </c>
      <c r="E362" s="19" t="s">
        <v>19</v>
      </c>
      <c r="F362" s="19" t="s">
        <v>20</v>
      </c>
      <c r="G362" s="19" t="s">
        <v>305</v>
      </c>
      <c r="H362" s="20">
        <v>-662.74</v>
      </c>
      <c r="I362" s="20">
        <v>-568.21400000000006</v>
      </c>
      <c r="J362" s="20">
        <v>81.040000000000006</v>
      </c>
      <c r="K362" s="20">
        <v>46048.07</v>
      </c>
      <c r="L362" s="20">
        <v>113209.673</v>
      </c>
      <c r="M362" s="19">
        <v>81.040000000000006</v>
      </c>
      <c r="N362" s="19">
        <v>9174803.9199999999</v>
      </c>
      <c r="O362" s="27"/>
      <c r="P362" s="33">
        <f>IF(F362="Franchisee Rate Adjustment","",VLOOKUP(G362,[1]FINAL!A:D,4,FALSE))</f>
        <v>568.21400000000006</v>
      </c>
      <c r="Q362" s="33">
        <f>IF(F362="Franchisee Rate Adjustment",SUMIF('[1]Fran Bank Payment'!A:A,G362,'[1]Fran Bank Payment'!G:G),VLOOKUP(G362,[1]FINAL!A:E,5,FALSE))</f>
        <v>46048.063000000002</v>
      </c>
      <c r="R362" s="3">
        <f>IF(E362="LESS",-ROUND(Q362-K362,3),ROUND(Q362-K362,3))</f>
        <v>7.0000000000000001E-3</v>
      </c>
      <c r="S362" s="3">
        <f>IF(E362="LESS",-(P362-ABS(I362)),P362-ABS(I362))</f>
        <v>0</v>
      </c>
      <c r="T362" s="3">
        <f>L362-I362</f>
        <v>113777.887</v>
      </c>
      <c r="U362" s="21"/>
      <c r="V362" s="21"/>
    </row>
    <row r="363" spans="1:22" ht="15" hidden="1" customHeight="1">
      <c r="A363" s="19" t="s">
        <v>277</v>
      </c>
      <c r="B363" s="19">
        <v>113209.673</v>
      </c>
      <c r="C363" s="20">
        <v>81.040000000000006</v>
      </c>
      <c r="D363" s="19">
        <v>9174803.9199999999</v>
      </c>
      <c r="E363" s="19" t="s">
        <v>19</v>
      </c>
      <c r="F363" s="19" t="s">
        <v>20</v>
      </c>
      <c r="G363" s="19" t="s">
        <v>304</v>
      </c>
      <c r="H363" s="20">
        <v>-43.67</v>
      </c>
      <c r="I363" s="20">
        <v>-40.393999999999998</v>
      </c>
      <c r="J363" s="20">
        <v>81.040000000000006</v>
      </c>
      <c r="K363" s="20">
        <v>3273.53</v>
      </c>
      <c r="L363" s="38">
        <v>113169.27899999999</v>
      </c>
      <c r="M363" s="19">
        <v>81.040000000000006</v>
      </c>
      <c r="N363" s="19">
        <v>9171530.3900000006</v>
      </c>
      <c r="O363" s="27"/>
      <c r="P363" s="33">
        <f>IF(F363="Franchisee Rate Adjustment","",VLOOKUP(G363,[1]FINAL!A:D,4,FALSE))</f>
        <v>40.393999999999998</v>
      </c>
      <c r="Q363" s="33">
        <f>IF(F363="Franchisee Rate Adjustment",SUMIF('[1]Fran Bank Payment'!A:A,G363,'[1]Fran Bank Payment'!G:G),VLOOKUP(G363,[1]FINAL!A:E,5,FALSE))</f>
        <v>3273.53</v>
      </c>
      <c r="R363" s="3">
        <f>IF(E363="LESS",-ROUND(Q363-K363,3),ROUND(Q363-K363,3))</f>
        <v>0</v>
      </c>
      <c r="S363" s="3">
        <f>IF(E363="LESS",-(P363-ABS(I363)),P363-ABS(I363))</f>
        <v>0</v>
      </c>
      <c r="T363" s="3">
        <f>L363-I363</f>
        <v>113209.673</v>
      </c>
      <c r="U363" s="21"/>
      <c r="V363" s="21"/>
    </row>
    <row r="364" spans="1:22" ht="15" hidden="1" customHeight="1">
      <c r="A364" s="31"/>
      <c r="B364" s="31"/>
      <c r="C364" s="34"/>
      <c r="D364" s="31"/>
      <c r="E364" s="31"/>
      <c r="F364" s="31"/>
      <c r="G364" s="31"/>
      <c r="H364" s="34"/>
      <c r="I364" s="34"/>
      <c r="J364" s="34"/>
      <c r="K364" s="34"/>
      <c r="L364" s="34"/>
      <c r="M364" s="31"/>
      <c r="N364" s="31"/>
      <c r="O364" s="27"/>
      <c r="P364" s="33"/>
      <c r="Q364" s="33"/>
      <c r="U364" s="21"/>
      <c r="V364" s="21"/>
    </row>
    <row r="365" spans="1:22" ht="15" hidden="1" customHeight="1">
      <c r="A365" s="31"/>
      <c r="B365" s="31"/>
      <c r="C365" s="34"/>
      <c r="D365" s="31"/>
      <c r="E365" s="31"/>
      <c r="F365" s="31"/>
      <c r="G365" s="31"/>
      <c r="H365" s="34"/>
      <c r="I365" s="34"/>
      <c r="J365" s="34"/>
      <c r="K365" s="34"/>
      <c r="L365" s="34"/>
      <c r="M365" s="31"/>
      <c r="N365" s="31"/>
      <c r="O365" s="27"/>
      <c r="P365" s="33"/>
      <c r="Q365" s="33"/>
      <c r="U365" s="21"/>
      <c r="V365" s="21"/>
    </row>
    <row r="366" spans="1:22" ht="15" hidden="1" customHeight="1">
      <c r="A366" s="31"/>
      <c r="B366" s="31"/>
      <c r="C366" s="34"/>
      <c r="D366" s="31"/>
      <c r="E366" s="31"/>
      <c r="F366" s="31"/>
      <c r="G366" s="31"/>
      <c r="H366" s="34"/>
      <c r="I366" s="34"/>
      <c r="J366" s="34"/>
      <c r="K366" s="34"/>
      <c r="L366" s="34"/>
      <c r="M366" s="31"/>
      <c r="N366" s="31"/>
      <c r="O366" s="27"/>
      <c r="P366" s="33"/>
      <c r="Q366" s="33"/>
      <c r="U366" s="21"/>
      <c r="V366" s="21"/>
    </row>
    <row r="367" spans="1:22" ht="15" hidden="1" customHeight="1">
      <c r="A367" s="31"/>
      <c r="B367" s="31"/>
      <c r="C367" s="34"/>
      <c r="D367" s="31"/>
      <c r="E367" s="31"/>
      <c r="F367" s="31"/>
      <c r="G367" s="31"/>
      <c r="H367" s="34"/>
      <c r="I367" s="34"/>
      <c r="J367" s="34"/>
      <c r="K367" s="34"/>
      <c r="L367" s="34"/>
      <c r="M367" s="31"/>
      <c r="N367" s="31"/>
      <c r="O367" s="27"/>
      <c r="P367" s="33"/>
      <c r="Q367" s="33"/>
      <c r="U367" s="21"/>
      <c r="V367" s="21"/>
    </row>
    <row r="368" spans="1:22" ht="15" hidden="1" customHeight="1">
      <c r="A368" s="31"/>
      <c r="B368" s="31"/>
      <c r="C368" s="34"/>
      <c r="D368" s="31"/>
      <c r="E368" s="31"/>
      <c r="F368" s="31"/>
      <c r="G368" s="31"/>
      <c r="H368" s="34"/>
      <c r="I368" s="34"/>
      <c r="J368" s="34"/>
      <c r="K368" s="34"/>
      <c r="L368" s="34"/>
      <c r="M368" s="31"/>
      <c r="N368" s="31"/>
      <c r="O368" s="27"/>
      <c r="P368" s="33"/>
      <c r="Q368" s="33"/>
      <c r="U368" s="21"/>
      <c r="V368" s="21"/>
    </row>
    <row r="369" spans="1:22" ht="15" hidden="1" customHeight="1">
      <c r="A369" s="31"/>
      <c r="B369" s="31"/>
      <c r="C369" s="34"/>
      <c r="D369" s="31"/>
      <c r="E369" s="31"/>
      <c r="F369" s="31"/>
      <c r="G369" s="31"/>
      <c r="H369" s="34"/>
      <c r="I369" s="34"/>
      <c r="J369" s="34"/>
      <c r="K369" s="34"/>
      <c r="L369" s="34"/>
      <c r="M369" s="31"/>
      <c r="N369" s="31"/>
      <c r="O369" s="27"/>
      <c r="P369" s="33"/>
      <c r="Q369" s="33"/>
      <c r="U369" s="21"/>
      <c r="V369" s="21"/>
    </row>
    <row r="370" spans="1:22" ht="15" hidden="1" customHeight="1">
      <c r="A370" s="31"/>
      <c r="B370" s="31"/>
      <c r="C370" s="34"/>
      <c r="D370" s="31"/>
      <c r="E370" s="31"/>
      <c r="F370" s="31"/>
      <c r="G370" s="31"/>
      <c r="H370" s="34"/>
      <c r="I370" s="34"/>
      <c r="J370" s="34"/>
      <c r="K370" s="34"/>
      <c r="L370" s="34"/>
      <c r="M370" s="31"/>
      <c r="N370" s="31"/>
      <c r="O370" s="27"/>
      <c r="P370" s="33"/>
      <c r="Q370" s="33"/>
      <c r="U370" s="21"/>
      <c r="V370" s="21"/>
    </row>
    <row r="371" spans="1:22" ht="15" hidden="1" customHeight="1">
      <c r="A371" s="31"/>
      <c r="B371" s="31"/>
      <c r="C371" s="34"/>
      <c r="D371" s="31"/>
      <c r="E371" s="31"/>
      <c r="F371" s="31"/>
      <c r="G371" s="31"/>
      <c r="H371" s="34"/>
      <c r="I371" s="34"/>
      <c r="J371" s="34"/>
      <c r="K371" s="36"/>
      <c r="L371" s="34"/>
      <c r="M371" s="31"/>
      <c r="N371" s="31"/>
      <c r="O371" s="27"/>
      <c r="P371" s="33"/>
      <c r="Q371" s="33"/>
      <c r="S371" s="35"/>
      <c r="U371" s="21"/>
      <c r="V371" s="21"/>
    </row>
    <row r="372" spans="1:22" ht="15" hidden="1" customHeight="1">
      <c r="A372" s="31"/>
      <c r="B372" s="31"/>
      <c r="C372" s="34"/>
      <c r="D372" s="31"/>
      <c r="E372" s="31"/>
      <c r="F372" s="31"/>
      <c r="G372" s="31"/>
      <c r="H372" s="34"/>
      <c r="I372" s="34"/>
      <c r="J372" s="34"/>
      <c r="K372" s="34"/>
      <c r="L372" s="34"/>
      <c r="M372" s="31"/>
      <c r="N372" s="31"/>
      <c r="O372" s="27"/>
      <c r="P372" s="33"/>
      <c r="Q372" s="33"/>
      <c r="U372" s="21"/>
      <c r="V372" s="21"/>
    </row>
    <row r="373" spans="1:22" ht="15" hidden="1" customHeight="1">
      <c r="A373" s="31"/>
      <c r="B373" s="31"/>
      <c r="C373" s="34"/>
      <c r="D373" s="31"/>
      <c r="E373" s="31"/>
      <c r="F373" s="31"/>
      <c r="G373" s="31"/>
      <c r="H373" s="34"/>
      <c r="I373" s="34"/>
      <c r="J373" s="34"/>
      <c r="K373" s="34"/>
      <c r="L373" s="34"/>
      <c r="M373" s="31"/>
      <c r="N373" s="31"/>
      <c r="O373" s="27"/>
      <c r="P373" s="33"/>
      <c r="Q373" s="33"/>
      <c r="U373" s="21"/>
      <c r="V373" s="21"/>
    </row>
    <row r="374" spans="1:22" ht="15" hidden="1" customHeight="1">
      <c r="A374" s="31"/>
      <c r="B374" s="31"/>
      <c r="C374" s="34"/>
      <c r="D374" s="31"/>
      <c r="E374" s="31"/>
      <c r="F374" s="31"/>
      <c r="G374" s="31"/>
      <c r="H374" s="34"/>
      <c r="I374" s="34"/>
      <c r="J374" s="34"/>
      <c r="K374" s="34"/>
      <c r="L374" s="34"/>
      <c r="M374" s="31"/>
      <c r="N374" s="31"/>
      <c r="O374" s="27"/>
      <c r="P374" s="33"/>
      <c r="Q374" s="33"/>
      <c r="U374" s="21"/>
      <c r="V374" s="21"/>
    </row>
    <row r="375" spans="1:22" ht="15" hidden="1" customHeight="1">
      <c r="A375" s="31"/>
      <c r="B375" s="31"/>
      <c r="C375" s="34"/>
      <c r="D375" s="31"/>
      <c r="E375" s="31"/>
      <c r="F375" s="31"/>
      <c r="G375" s="31"/>
      <c r="H375" s="34"/>
      <c r="I375" s="34"/>
      <c r="J375" s="34"/>
      <c r="K375" s="34"/>
      <c r="L375" s="34"/>
      <c r="M375" s="31"/>
      <c r="N375" s="31"/>
      <c r="O375" s="27"/>
      <c r="P375" s="33"/>
      <c r="Q375" s="33"/>
      <c r="U375" s="21"/>
      <c r="V375" s="21"/>
    </row>
    <row r="376" spans="1:22" ht="15" hidden="1" customHeight="1">
      <c r="A376" s="31"/>
      <c r="B376" s="31"/>
      <c r="C376" s="34"/>
      <c r="D376" s="31"/>
      <c r="E376" s="31"/>
      <c r="F376" s="31"/>
      <c r="G376" s="31"/>
      <c r="H376" s="34"/>
      <c r="I376" s="34"/>
      <c r="J376" s="34"/>
      <c r="K376" s="34"/>
      <c r="L376" s="34"/>
      <c r="M376" s="31"/>
      <c r="N376" s="31"/>
      <c r="O376" s="27"/>
      <c r="P376" s="33"/>
      <c r="Q376" s="33"/>
      <c r="U376" s="21"/>
      <c r="V376" s="21"/>
    </row>
    <row r="377" spans="1:22" ht="15" hidden="1" customHeight="1">
      <c r="A377" s="31"/>
      <c r="B377" s="31"/>
      <c r="C377" s="34"/>
      <c r="D377" s="31"/>
      <c r="E377" s="31"/>
      <c r="F377" s="31"/>
      <c r="G377" s="31"/>
      <c r="H377" s="34"/>
      <c r="I377" s="34"/>
      <c r="J377" s="34"/>
      <c r="K377" s="34"/>
      <c r="L377" s="34"/>
      <c r="M377" s="31"/>
      <c r="N377" s="31"/>
      <c r="O377" s="27"/>
      <c r="P377" s="33"/>
      <c r="Q377" s="33"/>
      <c r="U377" s="21"/>
      <c r="V377" s="21"/>
    </row>
    <row r="378" spans="1:22" ht="15" hidden="1" customHeight="1">
      <c r="A378" s="31"/>
      <c r="B378" s="31"/>
      <c r="C378" s="34"/>
      <c r="D378" s="31"/>
      <c r="E378" s="31"/>
      <c r="F378" s="31"/>
      <c r="G378" s="31"/>
      <c r="H378" s="34"/>
      <c r="I378" s="34"/>
      <c r="J378" s="34"/>
      <c r="K378" s="34"/>
      <c r="L378" s="34"/>
      <c r="M378" s="31"/>
      <c r="N378" s="31"/>
      <c r="O378" s="27"/>
      <c r="P378" s="33"/>
      <c r="Q378" s="33"/>
      <c r="U378" s="21"/>
      <c r="V378" s="21"/>
    </row>
    <row r="379" spans="1:22" ht="15" hidden="1" customHeight="1">
      <c r="A379" s="31"/>
      <c r="B379" s="31"/>
      <c r="C379" s="34"/>
      <c r="D379" s="31"/>
      <c r="E379" s="31"/>
      <c r="F379" s="31"/>
      <c r="G379" s="31"/>
      <c r="H379" s="34"/>
      <c r="I379" s="34"/>
      <c r="J379" s="34"/>
      <c r="K379" s="34"/>
      <c r="L379" s="34"/>
      <c r="M379" s="31"/>
      <c r="N379" s="31"/>
      <c r="O379" s="27"/>
      <c r="P379" s="33"/>
      <c r="Q379" s="33"/>
      <c r="U379" s="21"/>
      <c r="V379" s="21"/>
    </row>
    <row r="380" spans="1:22" ht="15" hidden="1" customHeight="1">
      <c r="A380" s="31"/>
      <c r="B380" s="31"/>
      <c r="C380" s="34"/>
      <c r="D380" s="31"/>
      <c r="E380" s="31"/>
      <c r="F380" s="31"/>
      <c r="G380" s="31"/>
      <c r="H380" s="34"/>
      <c r="I380" s="34"/>
      <c r="J380" s="34"/>
      <c r="K380" s="34"/>
      <c r="L380" s="34"/>
      <c r="M380" s="31"/>
      <c r="N380" s="31"/>
      <c r="O380" s="27"/>
      <c r="P380" s="33"/>
      <c r="Q380" s="33"/>
      <c r="U380" s="21"/>
      <c r="V380" s="21"/>
    </row>
    <row r="381" spans="1:22" ht="15" hidden="1" customHeight="1">
      <c r="A381" s="31"/>
      <c r="B381" s="31"/>
      <c r="C381" s="34"/>
      <c r="D381" s="31"/>
      <c r="E381" s="31"/>
      <c r="F381" s="31"/>
      <c r="G381" s="31"/>
      <c r="H381" s="34"/>
      <c r="I381" s="34"/>
      <c r="J381" s="34"/>
      <c r="K381" s="34"/>
      <c r="L381" s="34"/>
      <c r="M381" s="31"/>
      <c r="N381" s="31"/>
      <c r="O381" s="27"/>
      <c r="P381" s="33"/>
      <c r="Q381" s="33"/>
      <c r="U381" s="21"/>
      <c r="V381" s="21"/>
    </row>
    <row r="382" spans="1:22" ht="15" hidden="1" customHeight="1">
      <c r="A382" s="31"/>
      <c r="B382" s="31"/>
      <c r="C382" s="34"/>
      <c r="D382" s="31"/>
      <c r="E382" s="31"/>
      <c r="F382" s="31"/>
      <c r="G382" s="31"/>
      <c r="H382" s="34"/>
      <c r="I382" s="34"/>
      <c r="J382" s="34"/>
      <c r="K382" s="34"/>
      <c r="L382" s="34"/>
      <c r="M382" s="31"/>
      <c r="N382" s="31"/>
      <c r="O382" s="27"/>
      <c r="P382" s="33"/>
      <c r="Q382" s="33"/>
      <c r="U382" s="21"/>
      <c r="V382" s="21"/>
    </row>
    <row r="383" spans="1:22" ht="15" hidden="1" customHeight="1">
      <c r="A383" s="31"/>
      <c r="B383" s="31"/>
      <c r="C383" s="34"/>
      <c r="D383" s="31"/>
      <c r="E383" s="31"/>
      <c r="F383" s="31"/>
      <c r="G383" s="31"/>
      <c r="H383" s="34"/>
      <c r="I383" s="34"/>
      <c r="J383" s="34"/>
      <c r="K383" s="34"/>
      <c r="L383" s="34"/>
      <c r="M383" s="31"/>
      <c r="N383" s="31"/>
      <c r="O383" s="27"/>
      <c r="P383" s="33"/>
      <c r="Q383" s="33"/>
      <c r="U383" s="21"/>
      <c r="V383" s="21"/>
    </row>
    <row r="384" spans="1:22" ht="15" hidden="1" customHeight="1">
      <c r="A384" s="31"/>
      <c r="B384" s="31"/>
      <c r="C384" s="34"/>
      <c r="D384" s="31"/>
      <c r="E384" s="31"/>
      <c r="F384" s="31"/>
      <c r="G384" s="31"/>
      <c r="H384" s="34"/>
      <c r="I384" s="34"/>
      <c r="J384" s="34"/>
      <c r="K384" s="34"/>
      <c r="L384" s="34"/>
      <c r="M384" s="31"/>
      <c r="N384" s="31"/>
      <c r="O384" s="27"/>
      <c r="P384" s="33"/>
      <c r="Q384" s="33"/>
      <c r="U384" s="21"/>
      <c r="V384" s="21"/>
    </row>
    <row r="385" spans="1:22" ht="15" hidden="1" customHeight="1">
      <c r="A385" s="31"/>
      <c r="B385" s="31"/>
      <c r="C385" s="34"/>
      <c r="D385" s="31"/>
      <c r="E385" s="31"/>
      <c r="F385" s="31"/>
      <c r="G385" s="31"/>
      <c r="H385" s="34"/>
      <c r="I385" s="34"/>
      <c r="J385" s="34"/>
      <c r="K385" s="34"/>
      <c r="L385" s="34"/>
      <c r="M385" s="31"/>
      <c r="N385" s="31"/>
      <c r="O385" s="27"/>
      <c r="P385" s="33"/>
      <c r="Q385" s="33"/>
      <c r="U385" s="21"/>
      <c r="V385" s="21"/>
    </row>
    <row r="386" spans="1:22" ht="15" hidden="1" customHeight="1">
      <c r="A386" s="31"/>
      <c r="B386" s="31"/>
      <c r="C386" s="34"/>
      <c r="D386" s="31"/>
      <c r="E386" s="31"/>
      <c r="F386" s="31"/>
      <c r="G386" s="31"/>
      <c r="H386" s="34"/>
      <c r="I386" s="34"/>
      <c r="J386" s="34"/>
      <c r="K386" s="34"/>
      <c r="L386" s="34"/>
      <c r="M386" s="31"/>
      <c r="N386" s="31"/>
      <c r="O386" s="27"/>
      <c r="P386" s="33"/>
      <c r="Q386" s="33"/>
      <c r="U386" s="21"/>
      <c r="V386" s="21"/>
    </row>
    <row r="387" spans="1:22" ht="15" hidden="1" customHeight="1">
      <c r="A387" s="31"/>
      <c r="B387" s="31"/>
      <c r="C387" s="34"/>
      <c r="D387" s="31"/>
      <c r="E387" s="31"/>
      <c r="F387" s="31"/>
      <c r="G387" s="31"/>
      <c r="H387" s="34"/>
      <c r="I387" s="34"/>
      <c r="J387" s="34"/>
      <c r="K387" s="34"/>
      <c r="L387" s="34"/>
      <c r="M387" s="31"/>
      <c r="N387" s="31"/>
      <c r="O387" s="27"/>
      <c r="P387" s="33"/>
      <c r="Q387" s="33"/>
      <c r="U387" s="21"/>
      <c r="V387" s="21"/>
    </row>
    <row r="388" spans="1:22" ht="15" hidden="1" customHeight="1">
      <c r="A388" s="31"/>
      <c r="B388" s="31"/>
      <c r="C388" s="34"/>
      <c r="D388" s="31"/>
      <c r="E388" s="31"/>
      <c r="F388" s="31"/>
      <c r="G388" s="31"/>
      <c r="H388" s="34"/>
      <c r="I388" s="34"/>
      <c r="J388" s="34"/>
      <c r="K388" s="34"/>
      <c r="L388" s="34"/>
      <c r="M388" s="31"/>
      <c r="N388" s="31"/>
      <c r="O388" s="27"/>
      <c r="P388" s="33"/>
      <c r="Q388" s="33"/>
      <c r="U388" s="21"/>
      <c r="V388" s="21"/>
    </row>
    <row r="389" spans="1:22" ht="15" hidden="1" customHeight="1">
      <c r="A389" s="31"/>
      <c r="B389" s="31"/>
      <c r="C389" s="34"/>
      <c r="D389" s="31"/>
      <c r="E389" s="31"/>
      <c r="F389" s="31"/>
      <c r="G389" s="31"/>
      <c r="H389" s="34"/>
      <c r="I389" s="34"/>
      <c r="J389" s="34"/>
      <c r="K389" s="34"/>
      <c r="L389" s="34"/>
      <c r="M389" s="31"/>
      <c r="N389" s="31"/>
      <c r="O389" s="27"/>
      <c r="P389" s="33"/>
      <c r="Q389" s="33"/>
      <c r="U389" s="21"/>
      <c r="V389" s="21"/>
    </row>
    <row r="390" spans="1:22" ht="15" hidden="1" customHeight="1">
      <c r="A390" s="31"/>
      <c r="B390" s="31"/>
      <c r="C390" s="34"/>
      <c r="D390" s="31"/>
      <c r="E390" s="31"/>
      <c r="F390" s="31"/>
      <c r="G390" s="31"/>
      <c r="H390" s="34"/>
      <c r="I390" s="34"/>
      <c r="J390" s="34"/>
      <c r="K390" s="34"/>
      <c r="L390" s="34"/>
      <c r="M390" s="31"/>
      <c r="N390" s="31"/>
      <c r="O390" s="27"/>
      <c r="P390" s="33"/>
      <c r="Q390" s="33"/>
      <c r="U390" s="21"/>
      <c r="V390" s="21"/>
    </row>
    <row r="391" spans="1:22" ht="15" hidden="1" customHeight="1">
      <c r="A391" s="31"/>
      <c r="B391" s="31"/>
      <c r="C391" s="34"/>
      <c r="D391" s="31"/>
      <c r="E391" s="31"/>
      <c r="F391" s="31"/>
      <c r="G391" s="31"/>
      <c r="H391" s="34"/>
      <c r="I391" s="34"/>
      <c r="J391" s="34"/>
      <c r="K391" s="34"/>
      <c r="L391" s="34"/>
      <c r="M391" s="31"/>
      <c r="N391" s="31"/>
      <c r="O391" s="27"/>
      <c r="P391" s="33"/>
      <c r="Q391" s="33"/>
      <c r="U391" s="21"/>
      <c r="V391" s="21"/>
    </row>
    <row r="392" spans="1:22" ht="15" hidden="1" customHeight="1">
      <c r="A392" s="31"/>
      <c r="B392" s="31"/>
      <c r="C392" s="34"/>
      <c r="D392" s="31"/>
      <c r="E392" s="31"/>
      <c r="F392" s="31"/>
      <c r="G392" s="31"/>
      <c r="H392" s="34"/>
      <c r="I392" s="34"/>
      <c r="J392" s="34"/>
      <c r="K392" s="34"/>
      <c r="L392" s="34"/>
      <c r="M392" s="31"/>
      <c r="N392" s="31"/>
      <c r="O392" s="27"/>
      <c r="P392" s="33"/>
      <c r="Q392" s="33"/>
      <c r="U392" s="21"/>
      <c r="V392" s="21"/>
    </row>
    <row r="393" spans="1:22" ht="15" hidden="1" customHeight="1">
      <c r="A393" s="31"/>
      <c r="B393" s="31"/>
      <c r="C393" s="34"/>
      <c r="D393" s="31"/>
      <c r="E393" s="31"/>
      <c r="F393" s="31"/>
      <c r="G393" s="31"/>
      <c r="H393" s="34"/>
      <c r="I393" s="34"/>
      <c r="J393" s="34"/>
      <c r="K393" s="34"/>
      <c r="L393" s="34"/>
      <c r="M393" s="31"/>
      <c r="N393" s="31"/>
      <c r="O393" s="27"/>
      <c r="P393" s="33"/>
      <c r="Q393" s="33"/>
      <c r="U393" s="21"/>
      <c r="V393" s="21"/>
    </row>
    <row r="394" spans="1:22" ht="15" hidden="1" customHeight="1">
      <c r="A394" s="31"/>
      <c r="B394" s="31"/>
      <c r="C394" s="34"/>
      <c r="D394" s="31"/>
      <c r="E394" s="31"/>
      <c r="F394" s="31"/>
      <c r="G394" s="31"/>
      <c r="H394" s="34"/>
      <c r="I394" s="34"/>
      <c r="J394" s="34"/>
      <c r="K394" s="34"/>
      <c r="L394" s="34"/>
      <c r="M394" s="31"/>
      <c r="N394" s="31"/>
      <c r="O394" s="27"/>
      <c r="P394" s="33"/>
      <c r="Q394" s="33"/>
      <c r="U394" s="21"/>
      <c r="V394" s="21"/>
    </row>
    <row r="395" spans="1:22" ht="15" hidden="1" customHeight="1">
      <c r="A395" s="31"/>
      <c r="B395" s="31"/>
      <c r="C395" s="34"/>
      <c r="D395" s="31"/>
      <c r="E395" s="31"/>
      <c r="F395" s="31"/>
      <c r="G395" s="31"/>
      <c r="H395" s="34"/>
      <c r="I395" s="34"/>
      <c r="J395" s="34"/>
      <c r="K395" s="34"/>
      <c r="L395" s="34"/>
      <c r="M395" s="31"/>
      <c r="N395" s="31"/>
      <c r="O395" s="27"/>
      <c r="P395" s="33"/>
      <c r="Q395" s="33"/>
      <c r="U395" s="21"/>
      <c r="V395" s="21"/>
    </row>
    <row r="396" spans="1:22" ht="15" hidden="1" customHeight="1">
      <c r="A396" s="31"/>
      <c r="B396" s="31"/>
      <c r="C396" s="34"/>
      <c r="D396" s="31"/>
      <c r="E396" s="31"/>
      <c r="F396" s="31"/>
      <c r="G396" s="31"/>
      <c r="H396" s="34"/>
      <c r="I396" s="34"/>
      <c r="J396" s="34"/>
      <c r="K396" s="34"/>
      <c r="L396" s="34"/>
      <c r="M396" s="31"/>
      <c r="N396" s="31"/>
      <c r="O396" s="27"/>
      <c r="P396" s="33"/>
      <c r="Q396" s="33"/>
      <c r="U396" s="21"/>
      <c r="V396" s="21"/>
    </row>
    <row r="397" spans="1:22" ht="15" hidden="1" customHeight="1">
      <c r="A397" s="31"/>
      <c r="B397" s="31"/>
      <c r="C397" s="34"/>
      <c r="D397" s="31"/>
      <c r="E397" s="31"/>
      <c r="F397" s="31"/>
      <c r="G397" s="31"/>
      <c r="H397" s="34"/>
      <c r="I397" s="34"/>
      <c r="J397" s="34"/>
      <c r="K397" s="34"/>
      <c r="L397" s="34"/>
      <c r="M397" s="31"/>
      <c r="N397" s="31"/>
      <c r="O397" s="27"/>
      <c r="P397" s="33"/>
      <c r="Q397" s="33"/>
      <c r="U397" s="21"/>
      <c r="V397" s="21"/>
    </row>
    <row r="398" spans="1:22" ht="15" hidden="1" customHeight="1">
      <c r="A398" s="31"/>
      <c r="B398" s="31"/>
      <c r="C398" s="34"/>
      <c r="D398" s="31"/>
      <c r="E398" s="31"/>
      <c r="F398" s="31"/>
      <c r="G398" s="31"/>
      <c r="H398" s="34"/>
      <c r="I398" s="34"/>
      <c r="J398" s="34"/>
      <c r="K398" s="34"/>
      <c r="L398" s="34"/>
      <c r="M398" s="31"/>
      <c r="N398" s="31"/>
      <c r="O398" s="27"/>
      <c r="P398" s="33"/>
      <c r="Q398" s="33"/>
      <c r="U398" s="21"/>
      <c r="V398" s="21"/>
    </row>
    <row r="399" spans="1:22" ht="15" hidden="1" customHeight="1">
      <c r="A399" s="31"/>
      <c r="B399" s="31"/>
      <c r="C399" s="34"/>
      <c r="D399" s="31"/>
      <c r="E399" s="31"/>
      <c r="F399" s="31"/>
      <c r="G399" s="31"/>
      <c r="H399" s="34"/>
      <c r="I399" s="34"/>
      <c r="J399" s="34"/>
      <c r="K399" s="34"/>
      <c r="L399" s="34"/>
      <c r="M399" s="31"/>
      <c r="N399" s="31"/>
      <c r="O399" s="27"/>
      <c r="P399" s="33"/>
      <c r="Q399" s="33"/>
      <c r="U399" s="21"/>
      <c r="V399" s="21"/>
    </row>
    <row r="400" spans="1:22" ht="15" hidden="1" customHeight="1">
      <c r="A400" s="31"/>
      <c r="B400" s="31"/>
      <c r="C400" s="34"/>
      <c r="D400" s="31"/>
      <c r="E400" s="31"/>
      <c r="F400" s="31"/>
      <c r="G400" s="31"/>
      <c r="H400" s="34"/>
      <c r="I400" s="34"/>
      <c r="J400" s="34"/>
      <c r="K400" s="34"/>
      <c r="L400" s="34"/>
      <c r="M400" s="31"/>
      <c r="N400" s="31"/>
      <c r="O400" s="27"/>
      <c r="P400" s="33"/>
      <c r="Q400" s="33"/>
      <c r="U400" s="21"/>
      <c r="V400" s="21"/>
    </row>
    <row r="401" spans="1:22" ht="15" hidden="1" customHeight="1">
      <c r="A401" s="31"/>
      <c r="B401" s="31"/>
      <c r="C401" s="34"/>
      <c r="D401" s="31"/>
      <c r="E401" s="31"/>
      <c r="F401" s="31"/>
      <c r="G401" s="31"/>
      <c r="H401" s="34"/>
      <c r="I401" s="34"/>
      <c r="J401" s="34"/>
      <c r="K401" s="34"/>
      <c r="L401" s="34"/>
      <c r="M401" s="31"/>
      <c r="N401" s="31"/>
      <c r="O401" s="27"/>
      <c r="P401" s="33"/>
      <c r="Q401" s="33"/>
      <c r="U401" s="21"/>
      <c r="V401" s="21"/>
    </row>
    <row r="402" spans="1:22" ht="15" hidden="1" customHeight="1">
      <c r="A402" s="31"/>
      <c r="B402" s="31"/>
      <c r="C402" s="34"/>
      <c r="D402" s="31"/>
      <c r="E402" s="31"/>
      <c r="F402" s="31"/>
      <c r="G402" s="31"/>
      <c r="H402" s="34"/>
      <c r="I402" s="34"/>
      <c r="J402" s="34"/>
      <c r="K402" s="34"/>
      <c r="L402" s="34"/>
      <c r="M402" s="31"/>
      <c r="N402" s="31"/>
      <c r="O402" s="27"/>
      <c r="P402" s="33"/>
      <c r="Q402" s="33"/>
      <c r="U402" s="21"/>
      <c r="V402" s="21"/>
    </row>
    <row r="403" spans="1:22" ht="15" hidden="1" customHeight="1">
      <c r="A403" s="31"/>
      <c r="B403" s="31"/>
      <c r="C403" s="34"/>
      <c r="D403" s="31"/>
      <c r="E403" s="31"/>
      <c r="F403" s="31"/>
      <c r="G403" s="31"/>
      <c r="H403" s="34"/>
      <c r="I403" s="34"/>
      <c r="J403" s="34"/>
      <c r="K403" s="34"/>
      <c r="L403" s="34"/>
      <c r="M403" s="31"/>
      <c r="N403" s="31"/>
      <c r="O403" s="27"/>
      <c r="P403" s="33"/>
      <c r="Q403" s="33"/>
      <c r="U403" s="21"/>
      <c r="V403" s="21"/>
    </row>
    <row r="404" spans="1:22" ht="15" hidden="1" customHeight="1">
      <c r="A404" s="31"/>
      <c r="B404" s="31"/>
      <c r="C404" s="34"/>
      <c r="D404" s="31"/>
      <c r="E404" s="31"/>
      <c r="F404" s="31"/>
      <c r="G404" s="31"/>
      <c r="H404" s="34"/>
      <c r="I404" s="34"/>
      <c r="J404" s="34"/>
      <c r="K404" s="34"/>
      <c r="L404" s="34"/>
      <c r="M404" s="31"/>
      <c r="N404" s="31"/>
      <c r="O404" s="27"/>
      <c r="P404" s="33"/>
      <c r="Q404" s="33"/>
      <c r="U404" s="21"/>
      <c r="V404" s="21"/>
    </row>
    <row r="405" spans="1:22" ht="15" hidden="1" customHeight="1">
      <c r="A405" s="31"/>
      <c r="B405" s="31"/>
      <c r="C405" s="34"/>
      <c r="D405" s="31"/>
      <c r="E405" s="31"/>
      <c r="F405" s="31"/>
      <c r="G405" s="31"/>
      <c r="H405" s="34"/>
      <c r="I405" s="34"/>
      <c r="J405" s="34"/>
      <c r="K405" s="34"/>
      <c r="L405" s="34"/>
      <c r="M405" s="31"/>
      <c r="N405" s="31"/>
      <c r="O405" s="27"/>
      <c r="P405" s="33"/>
      <c r="Q405" s="33"/>
      <c r="U405" s="21"/>
      <c r="V405" s="21"/>
    </row>
    <row r="406" spans="1:22" ht="15" hidden="1" customHeight="1">
      <c r="A406" s="31"/>
      <c r="B406" s="31"/>
      <c r="C406" s="34"/>
      <c r="D406" s="31"/>
      <c r="E406" s="31"/>
      <c r="F406" s="31"/>
      <c r="G406" s="31"/>
      <c r="H406" s="34"/>
      <c r="I406" s="34"/>
      <c r="J406" s="34"/>
      <c r="K406" s="34"/>
      <c r="L406" s="34"/>
      <c r="M406" s="31"/>
      <c r="N406" s="31"/>
      <c r="O406" s="27"/>
      <c r="P406" s="33"/>
      <c r="Q406" s="33"/>
      <c r="U406" s="21"/>
      <c r="V406" s="21"/>
    </row>
    <row r="407" spans="1:22" ht="15" hidden="1" customHeight="1">
      <c r="A407" s="31"/>
      <c r="B407" s="31"/>
      <c r="C407" s="34"/>
      <c r="D407" s="31"/>
      <c r="E407" s="31"/>
      <c r="F407" s="31"/>
      <c r="G407" s="31"/>
      <c r="H407" s="34"/>
      <c r="I407" s="34"/>
      <c r="J407" s="34"/>
      <c r="K407" s="34"/>
      <c r="L407" s="34"/>
      <c r="M407" s="31"/>
      <c r="N407" s="31"/>
      <c r="O407" s="27"/>
      <c r="P407" s="33"/>
      <c r="Q407" s="33"/>
      <c r="U407" s="21"/>
      <c r="V407" s="21"/>
    </row>
    <row r="408" spans="1:22" ht="15" hidden="1" customHeight="1">
      <c r="A408" s="31"/>
      <c r="B408" s="31"/>
      <c r="C408" s="34"/>
      <c r="D408" s="31"/>
      <c r="E408" s="31"/>
      <c r="F408" s="31"/>
      <c r="G408" s="31"/>
      <c r="H408" s="34"/>
      <c r="I408" s="34"/>
      <c r="J408" s="34"/>
      <c r="K408" s="34"/>
      <c r="L408" s="34"/>
      <c r="M408" s="31"/>
      <c r="N408" s="31"/>
      <c r="O408" s="27"/>
      <c r="P408" s="33"/>
      <c r="Q408" s="33"/>
      <c r="U408" s="21"/>
      <c r="V408" s="21"/>
    </row>
    <row r="409" spans="1:22" ht="15" hidden="1" customHeight="1">
      <c r="A409" s="31"/>
      <c r="B409" s="31"/>
      <c r="C409" s="34"/>
      <c r="D409" s="31"/>
      <c r="E409" s="31"/>
      <c r="F409" s="31"/>
      <c r="G409" s="31"/>
      <c r="H409" s="34"/>
      <c r="I409" s="34"/>
      <c r="J409" s="34"/>
      <c r="K409" s="34"/>
      <c r="L409" s="34"/>
      <c r="M409" s="31"/>
      <c r="N409" s="31"/>
      <c r="O409" s="27"/>
      <c r="P409" s="33"/>
      <c r="Q409" s="33"/>
      <c r="U409" s="21"/>
      <c r="V409" s="21"/>
    </row>
    <row r="410" spans="1:22" ht="15" hidden="1" customHeight="1">
      <c r="A410" s="31"/>
      <c r="B410" s="31"/>
      <c r="C410" s="34"/>
      <c r="D410" s="31"/>
      <c r="E410" s="31"/>
      <c r="F410" s="31"/>
      <c r="G410" s="31"/>
      <c r="H410" s="34"/>
      <c r="I410" s="34"/>
      <c r="J410" s="34"/>
      <c r="K410" s="34"/>
      <c r="L410" s="34"/>
      <c r="M410" s="31"/>
      <c r="N410" s="31"/>
      <c r="O410" s="27"/>
      <c r="P410" s="33"/>
      <c r="Q410" s="33"/>
      <c r="U410" s="21"/>
      <c r="V410" s="21"/>
    </row>
    <row r="411" spans="1:22" ht="15" hidden="1" customHeight="1">
      <c r="A411" s="31"/>
      <c r="B411" s="31"/>
      <c r="C411" s="34"/>
      <c r="D411" s="31"/>
      <c r="E411" s="31"/>
      <c r="F411" s="31"/>
      <c r="G411" s="31"/>
      <c r="H411" s="34"/>
      <c r="I411" s="34"/>
      <c r="J411" s="34"/>
      <c r="K411" s="34"/>
      <c r="L411" s="34"/>
      <c r="M411" s="31"/>
      <c r="N411" s="31"/>
      <c r="O411" s="27"/>
      <c r="P411" s="33"/>
      <c r="Q411" s="33"/>
      <c r="U411" s="21"/>
      <c r="V411" s="21"/>
    </row>
    <row r="412" spans="1:22" ht="15" hidden="1" customHeight="1">
      <c r="A412" s="31"/>
      <c r="B412" s="31"/>
      <c r="C412" s="34"/>
      <c r="D412" s="31"/>
      <c r="E412" s="31"/>
      <c r="F412" s="31"/>
      <c r="G412" s="31"/>
      <c r="H412" s="34"/>
      <c r="I412" s="34"/>
      <c r="J412" s="34"/>
      <c r="K412" s="34"/>
      <c r="L412" s="34"/>
      <c r="M412" s="31"/>
      <c r="N412" s="31"/>
      <c r="O412" s="27"/>
      <c r="P412" s="33"/>
      <c r="Q412" s="33"/>
      <c r="U412" s="21"/>
      <c r="V412" s="21"/>
    </row>
    <row r="413" spans="1:22" ht="15" hidden="1" customHeight="1">
      <c r="A413" s="31"/>
      <c r="B413" s="31"/>
      <c r="C413" s="34"/>
      <c r="D413" s="31"/>
      <c r="E413" s="31"/>
      <c r="F413" s="31"/>
      <c r="G413" s="31"/>
      <c r="H413" s="34"/>
      <c r="I413" s="34"/>
      <c r="J413" s="34"/>
      <c r="K413" s="34"/>
      <c r="L413" s="34"/>
      <c r="M413" s="31"/>
      <c r="N413" s="31"/>
      <c r="O413" s="27"/>
      <c r="P413" s="33"/>
      <c r="Q413" s="33"/>
      <c r="U413" s="21"/>
      <c r="V413" s="21"/>
    </row>
    <row r="414" spans="1:22" ht="15" hidden="1" customHeight="1">
      <c r="A414" s="31"/>
      <c r="B414" s="31"/>
      <c r="C414" s="34"/>
      <c r="D414" s="31"/>
      <c r="E414" s="31"/>
      <c r="F414" s="31"/>
      <c r="G414" s="31"/>
      <c r="H414" s="34"/>
      <c r="I414" s="34"/>
      <c r="J414" s="34"/>
      <c r="K414" s="34"/>
      <c r="L414" s="34"/>
      <c r="M414" s="31"/>
      <c r="N414" s="31"/>
      <c r="O414" s="27"/>
      <c r="P414" s="33"/>
      <c r="Q414" s="33"/>
      <c r="U414" s="21"/>
      <c r="V414" s="21"/>
    </row>
    <row r="415" spans="1:22" ht="15" hidden="1" customHeight="1">
      <c r="A415" s="31"/>
      <c r="B415" s="31"/>
      <c r="C415" s="34"/>
      <c r="D415" s="31"/>
      <c r="E415" s="31"/>
      <c r="F415" s="31"/>
      <c r="G415" s="31"/>
      <c r="H415" s="34"/>
      <c r="I415" s="34"/>
      <c r="J415" s="34"/>
      <c r="K415" s="34"/>
      <c r="L415" s="34"/>
      <c r="M415" s="31"/>
      <c r="N415" s="31"/>
      <c r="O415" s="27"/>
      <c r="P415" s="33"/>
      <c r="Q415" s="33"/>
      <c r="U415" s="21"/>
      <c r="V415" s="21"/>
    </row>
    <row r="416" spans="1:22" ht="15" hidden="1" customHeight="1">
      <c r="A416" s="31"/>
      <c r="B416" s="31"/>
      <c r="C416" s="34"/>
      <c r="D416" s="31"/>
      <c r="E416" s="31"/>
      <c r="F416" s="31"/>
      <c r="G416" s="31"/>
      <c r="H416" s="34"/>
      <c r="I416" s="34"/>
      <c r="J416" s="34"/>
      <c r="K416" s="34"/>
      <c r="L416" s="34"/>
      <c r="M416" s="31"/>
      <c r="N416" s="31"/>
      <c r="O416" s="27"/>
      <c r="P416" s="33"/>
      <c r="Q416" s="33"/>
      <c r="U416" s="21"/>
      <c r="V416" s="21"/>
    </row>
    <row r="417" spans="1:22" ht="15" hidden="1" customHeight="1">
      <c r="A417" s="31"/>
      <c r="B417" s="31"/>
      <c r="C417" s="34"/>
      <c r="D417" s="31"/>
      <c r="E417" s="31"/>
      <c r="F417" s="31"/>
      <c r="G417" s="31"/>
      <c r="H417" s="34"/>
      <c r="I417" s="34"/>
      <c r="J417" s="34"/>
      <c r="K417" s="34"/>
      <c r="L417" s="34"/>
      <c r="M417" s="31"/>
      <c r="N417" s="31"/>
      <c r="O417" s="27"/>
      <c r="P417" s="33"/>
      <c r="Q417" s="33"/>
      <c r="U417" s="21"/>
      <c r="V417" s="21"/>
    </row>
    <row r="418" spans="1:22" ht="15" hidden="1" customHeight="1">
      <c r="A418" s="31"/>
      <c r="B418" s="31"/>
      <c r="C418" s="34"/>
      <c r="D418" s="31"/>
      <c r="E418" s="31"/>
      <c r="F418" s="31"/>
      <c r="G418" s="31"/>
      <c r="H418" s="34"/>
      <c r="I418" s="34"/>
      <c r="J418" s="34"/>
      <c r="K418" s="34"/>
      <c r="L418" s="34"/>
      <c r="M418" s="31"/>
      <c r="N418" s="31"/>
      <c r="O418" s="27"/>
      <c r="P418" s="33"/>
      <c r="Q418" s="33"/>
      <c r="U418" s="21"/>
      <c r="V418" s="21"/>
    </row>
    <row r="419" spans="1:22" ht="15" hidden="1" customHeight="1">
      <c r="A419" s="31"/>
      <c r="B419" s="31"/>
      <c r="C419" s="34"/>
      <c r="D419" s="31"/>
      <c r="E419" s="31"/>
      <c r="F419" s="31"/>
      <c r="G419" s="31"/>
      <c r="H419" s="34"/>
      <c r="I419" s="34"/>
      <c r="J419" s="34"/>
      <c r="K419" s="34"/>
      <c r="L419" s="34"/>
      <c r="M419" s="31"/>
      <c r="N419" s="31"/>
      <c r="O419" s="27"/>
      <c r="P419" s="33"/>
      <c r="Q419" s="33"/>
      <c r="U419" s="21"/>
      <c r="V419" s="21"/>
    </row>
    <row r="420" spans="1:22" ht="15" hidden="1" customHeight="1">
      <c r="A420" s="31"/>
      <c r="B420" s="31"/>
      <c r="C420" s="34"/>
      <c r="D420" s="31"/>
      <c r="E420" s="31"/>
      <c r="F420" s="31"/>
      <c r="G420" s="31"/>
      <c r="H420" s="34"/>
      <c r="I420" s="34"/>
      <c r="J420" s="34"/>
      <c r="K420" s="34"/>
      <c r="L420" s="34"/>
      <c r="M420" s="31"/>
      <c r="N420" s="31"/>
      <c r="O420" s="27"/>
      <c r="P420" s="33"/>
      <c r="Q420" s="33"/>
      <c r="U420" s="21"/>
      <c r="V420" s="21"/>
    </row>
    <row r="421" spans="1:22" ht="15" hidden="1" customHeight="1">
      <c r="A421" s="31"/>
      <c r="B421" s="31"/>
      <c r="C421" s="34"/>
      <c r="D421" s="31"/>
      <c r="E421" s="31"/>
      <c r="F421" s="31"/>
      <c r="G421" s="31"/>
      <c r="H421" s="34"/>
      <c r="I421" s="34"/>
      <c r="J421" s="34"/>
      <c r="K421" s="34"/>
      <c r="L421" s="34"/>
      <c r="M421" s="31"/>
      <c r="N421" s="31"/>
      <c r="O421" s="27"/>
      <c r="P421" s="33"/>
      <c r="Q421" s="33"/>
      <c r="U421" s="21"/>
      <c r="V421" s="21"/>
    </row>
    <row r="422" spans="1:22" ht="15" hidden="1" customHeight="1">
      <c r="A422" s="31"/>
      <c r="B422" s="31"/>
      <c r="C422" s="34"/>
      <c r="D422" s="31"/>
      <c r="E422" s="31"/>
      <c r="F422" s="31"/>
      <c r="G422" s="31"/>
      <c r="H422" s="34"/>
      <c r="I422" s="34"/>
      <c r="J422" s="34"/>
      <c r="K422" s="34"/>
      <c r="L422" s="34"/>
      <c r="M422" s="31"/>
      <c r="N422" s="31"/>
      <c r="O422" s="27"/>
      <c r="P422" s="33"/>
      <c r="Q422" s="33"/>
      <c r="U422" s="21"/>
      <c r="V422" s="21"/>
    </row>
    <row r="423" spans="1:22" ht="15" hidden="1" customHeight="1">
      <c r="A423" s="31"/>
      <c r="B423" s="31"/>
      <c r="C423" s="34"/>
      <c r="D423" s="31"/>
      <c r="E423" s="31"/>
      <c r="F423" s="31"/>
      <c r="G423" s="31"/>
      <c r="H423" s="34"/>
      <c r="I423" s="34"/>
      <c r="J423" s="34"/>
      <c r="K423" s="34"/>
      <c r="L423" s="34"/>
      <c r="M423" s="31"/>
      <c r="N423" s="31"/>
      <c r="O423" s="27"/>
      <c r="P423" s="33"/>
      <c r="Q423" s="33"/>
      <c r="U423" s="21"/>
      <c r="V423" s="21"/>
    </row>
    <row r="424" spans="1:22" ht="15" hidden="1" customHeight="1">
      <c r="A424" s="31"/>
      <c r="B424" s="31"/>
      <c r="C424" s="34"/>
      <c r="D424" s="31"/>
      <c r="E424" s="31"/>
      <c r="F424" s="31"/>
      <c r="G424" s="31"/>
      <c r="H424" s="34"/>
      <c r="I424" s="34"/>
      <c r="J424" s="34"/>
      <c r="K424" s="34"/>
      <c r="L424" s="34"/>
      <c r="M424" s="31"/>
      <c r="N424" s="31"/>
      <c r="O424" s="27"/>
      <c r="P424" s="33"/>
      <c r="Q424" s="33"/>
      <c r="U424" s="21"/>
      <c r="V424" s="21"/>
    </row>
    <row r="425" spans="1:22" ht="15" hidden="1" customHeight="1">
      <c r="A425" s="31"/>
      <c r="B425" s="31"/>
      <c r="C425" s="34"/>
      <c r="D425" s="31"/>
      <c r="E425" s="31"/>
      <c r="F425" s="31"/>
      <c r="G425" s="31"/>
      <c r="H425" s="34"/>
      <c r="I425" s="34"/>
      <c r="J425" s="34"/>
      <c r="K425" s="34"/>
      <c r="L425" s="34"/>
      <c r="M425" s="31"/>
      <c r="N425" s="31"/>
      <c r="O425" s="27"/>
      <c r="P425" s="33"/>
      <c r="Q425" s="33"/>
      <c r="U425" s="21"/>
      <c r="V425" s="21"/>
    </row>
    <row r="426" spans="1:22" ht="15" hidden="1" customHeight="1">
      <c r="A426" s="31"/>
      <c r="B426" s="31"/>
      <c r="C426" s="34"/>
      <c r="D426" s="31"/>
      <c r="E426" s="31"/>
      <c r="F426" s="31"/>
      <c r="G426" s="31"/>
      <c r="H426" s="34"/>
      <c r="I426" s="34"/>
      <c r="J426" s="34"/>
      <c r="K426" s="34"/>
      <c r="L426" s="34"/>
      <c r="M426" s="31"/>
      <c r="N426" s="31"/>
      <c r="O426" s="27"/>
      <c r="P426" s="33"/>
      <c r="Q426" s="33"/>
      <c r="U426" s="21"/>
      <c r="V426" s="21"/>
    </row>
    <row r="427" spans="1:22" ht="15" hidden="1" customHeight="1">
      <c r="A427" s="31"/>
      <c r="B427" s="31"/>
      <c r="C427" s="34"/>
      <c r="D427" s="31"/>
      <c r="E427" s="31"/>
      <c r="F427" s="31"/>
      <c r="G427" s="31"/>
      <c r="H427" s="34"/>
      <c r="I427" s="34"/>
      <c r="J427" s="34"/>
      <c r="K427" s="34"/>
      <c r="L427" s="34"/>
      <c r="M427" s="31"/>
      <c r="N427" s="31"/>
      <c r="O427" s="27"/>
      <c r="P427" s="33"/>
      <c r="Q427" s="33"/>
      <c r="U427" s="21"/>
      <c r="V427" s="21"/>
    </row>
    <row r="428" spans="1:22" ht="15" hidden="1" customHeight="1">
      <c r="A428" s="31"/>
      <c r="B428" s="31"/>
      <c r="C428" s="34"/>
      <c r="D428" s="31"/>
      <c r="E428" s="31"/>
      <c r="F428" s="31"/>
      <c r="G428" s="31"/>
      <c r="H428" s="34"/>
      <c r="I428" s="34"/>
      <c r="J428" s="34"/>
      <c r="K428" s="34"/>
      <c r="L428" s="34"/>
      <c r="M428" s="31"/>
      <c r="N428" s="31"/>
      <c r="O428" s="27"/>
      <c r="P428" s="33"/>
      <c r="Q428" s="33"/>
      <c r="U428" s="21"/>
      <c r="V428" s="21"/>
    </row>
    <row r="429" spans="1:22" ht="15" hidden="1" customHeight="1">
      <c r="A429" s="31"/>
      <c r="B429" s="31"/>
      <c r="C429" s="34"/>
      <c r="D429" s="31"/>
      <c r="E429" s="31"/>
      <c r="F429" s="31"/>
      <c r="G429" s="31"/>
      <c r="H429" s="34"/>
      <c r="I429" s="34"/>
      <c r="J429" s="34"/>
      <c r="K429" s="34"/>
      <c r="L429" s="34"/>
      <c r="M429" s="31"/>
      <c r="N429" s="31"/>
      <c r="O429" s="27"/>
      <c r="P429" s="33"/>
      <c r="Q429" s="33"/>
      <c r="U429" s="21"/>
      <c r="V429" s="21"/>
    </row>
    <row r="430" spans="1:22" ht="15" hidden="1" customHeight="1">
      <c r="A430" s="31"/>
      <c r="B430" s="31"/>
      <c r="C430" s="34"/>
      <c r="D430" s="31"/>
      <c r="E430" s="31"/>
      <c r="F430" s="31"/>
      <c r="G430" s="31"/>
      <c r="H430" s="34"/>
      <c r="I430" s="34"/>
      <c r="J430" s="34"/>
      <c r="K430" s="34"/>
      <c r="L430" s="34"/>
      <c r="M430" s="31"/>
      <c r="N430" s="31"/>
      <c r="O430" s="27"/>
      <c r="P430" s="33"/>
      <c r="Q430" s="33"/>
      <c r="U430" s="21"/>
      <c r="V430" s="21"/>
    </row>
    <row r="431" spans="1:22" ht="15" hidden="1" customHeight="1">
      <c r="A431" s="31"/>
      <c r="B431" s="31"/>
      <c r="C431" s="34"/>
      <c r="D431" s="31"/>
      <c r="E431" s="31"/>
      <c r="F431" s="31"/>
      <c r="G431" s="31"/>
      <c r="H431" s="34"/>
      <c r="I431" s="34"/>
      <c r="J431" s="34"/>
      <c r="K431" s="34"/>
      <c r="L431" s="34"/>
      <c r="M431" s="31"/>
      <c r="N431" s="31"/>
      <c r="O431" s="27"/>
      <c r="P431" s="33"/>
      <c r="Q431" s="33"/>
      <c r="U431" s="21"/>
      <c r="V431" s="21"/>
    </row>
    <row r="432" spans="1:22" ht="15" hidden="1" customHeight="1">
      <c r="A432" s="31"/>
      <c r="B432" s="31"/>
      <c r="C432" s="34"/>
      <c r="D432" s="31"/>
      <c r="E432" s="31"/>
      <c r="F432" s="31"/>
      <c r="G432" s="31"/>
      <c r="H432" s="34"/>
      <c r="I432" s="34"/>
      <c r="J432" s="34"/>
      <c r="K432" s="34"/>
      <c r="L432" s="34"/>
      <c r="M432" s="31"/>
      <c r="N432" s="31"/>
      <c r="O432" s="27"/>
      <c r="P432" s="33"/>
      <c r="Q432" s="33"/>
      <c r="U432" s="21"/>
      <c r="V432" s="21"/>
    </row>
    <row r="433" spans="1:22" ht="15" hidden="1" customHeight="1">
      <c r="A433" s="31"/>
      <c r="B433" s="31"/>
      <c r="C433" s="34"/>
      <c r="D433" s="31"/>
      <c r="E433" s="31"/>
      <c r="F433" s="31"/>
      <c r="G433" s="31"/>
      <c r="H433" s="34"/>
      <c r="I433" s="34"/>
      <c r="J433" s="34"/>
      <c r="K433" s="34"/>
      <c r="L433" s="34"/>
      <c r="M433" s="31"/>
      <c r="N433" s="31"/>
      <c r="O433" s="27"/>
      <c r="P433" s="33"/>
      <c r="Q433" s="33"/>
      <c r="U433" s="21"/>
      <c r="V433" s="21"/>
    </row>
    <row r="434" spans="1:22" ht="15" hidden="1" customHeight="1">
      <c r="A434" s="31"/>
      <c r="B434" s="31"/>
      <c r="C434" s="34"/>
      <c r="D434" s="31"/>
      <c r="E434" s="31"/>
      <c r="F434" s="31"/>
      <c r="G434" s="31"/>
      <c r="H434" s="34"/>
      <c r="I434" s="34"/>
      <c r="J434" s="34"/>
      <c r="K434" s="34"/>
      <c r="L434" s="34"/>
      <c r="M434" s="31"/>
      <c r="N434" s="31"/>
      <c r="O434" s="27"/>
      <c r="P434" s="33"/>
      <c r="Q434" s="33"/>
      <c r="U434" s="21"/>
      <c r="V434" s="21"/>
    </row>
    <row r="435" spans="1:22" ht="15" hidden="1" customHeight="1">
      <c r="A435" s="31"/>
      <c r="B435" s="31"/>
      <c r="C435" s="34"/>
      <c r="D435" s="31"/>
      <c r="E435" s="31"/>
      <c r="F435" s="31"/>
      <c r="G435" s="31"/>
      <c r="H435" s="34"/>
      <c r="I435" s="34"/>
      <c r="J435" s="34"/>
      <c r="K435" s="34"/>
      <c r="L435" s="34"/>
      <c r="M435" s="31"/>
      <c r="N435" s="31"/>
      <c r="O435" s="27"/>
      <c r="P435" s="33"/>
      <c r="Q435" s="33"/>
      <c r="U435" s="21"/>
      <c r="V435" s="21"/>
    </row>
    <row r="436" spans="1:22" ht="15" hidden="1" customHeight="1">
      <c r="A436" s="31"/>
      <c r="B436" s="31"/>
      <c r="C436" s="34"/>
      <c r="D436" s="31"/>
      <c r="E436" s="31"/>
      <c r="F436" s="31"/>
      <c r="G436" s="31"/>
      <c r="H436" s="34"/>
      <c r="I436" s="34"/>
      <c r="J436" s="34"/>
      <c r="K436" s="34"/>
      <c r="L436" s="34"/>
      <c r="M436" s="31"/>
      <c r="N436" s="31"/>
      <c r="O436" s="27"/>
      <c r="P436" s="33"/>
      <c r="Q436" s="33"/>
      <c r="U436" s="21"/>
      <c r="V436" s="21"/>
    </row>
    <row r="437" spans="1:22" ht="15" hidden="1" customHeight="1">
      <c r="A437" s="31"/>
      <c r="B437" s="31"/>
      <c r="C437" s="34"/>
      <c r="D437" s="31"/>
      <c r="E437" s="31"/>
      <c r="F437" s="31"/>
      <c r="G437" s="31"/>
      <c r="H437" s="34"/>
      <c r="I437" s="34"/>
      <c r="J437" s="34"/>
      <c r="K437" s="34"/>
      <c r="L437" s="34"/>
      <c r="M437" s="31"/>
      <c r="N437" s="31"/>
      <c r="O437" s="27"/>
      <c r="P437" s="33"/>
      <c r="Q437" s="33"/>
      <c r="U437" s="21"/>
      <c r="V437" s="21"/>
    </row>
    <row r="438" spans="1:22" ht="15" hidden="1" customHeight="1">
      <c r="A438" s="31"/>
      <c r="B438" s="31"/>
      <c r="C438" s="34"/>
      <c r="D438" s="31"/>
      <c r="E438" s="31"/>
      <c r="F438" s="31"/>
      <c r="G438" s="31"/>
      <c r="H438" s="34"/>
      <c r="I438" s="34"/>
      <c r="J438" s="34"/>
      <c r="K438" s="34"/>
      <c r="L438" s="34"/>
      <c r="M438" s="31"/>
      <c r="N438" s="31"/>
      <c r="O438" s="27"/>
      <c r="P438" s="33"/>
      <c r="Q438" s="33"/>
      <c r="U438" s="21"/>
      <c r="V438" s="21"/>
    </row>
    <row r="439" spans="1:22" ht="15" hidden="1" customHeight="1">
      <c r="A439" s="31"/>
      <c r="B439" s="31"/>
      <c r="C439" s="34"/>
      <c r="D439" s="31"/>
      <c r="E439" s="31"/>
      <c r="F439" s="31"/>
      <c r="G439" s="31"/>
      <c r="H439" s="34"/>
      <c r="I439" s="34"/>
      <c r="J439" s="34"/>
      <c r="K439" s="34"/>
      <c r="L439" s="34"/>
      <c r="M439" s="31"/>
      <c r="N439" s="31"/>
      <c r="O439" s="27"/>
      <c r="P439" s="33"/>
      <c r="Q439" s="33"/>
      <c r="U439" s="21"/>
      <c r="V439" s="21"/>
    </row>
    <row r="440" spans="1:22" ht="15" hidden="1" customHeight="1">
      <c r="A440" s="31"/>
      <c r="B440" s="31"/>
      <c r="C440" s="34"/>
      <c r="D440" s="31"/>
      <c r="E440" s="31"/>
      <c r="F440" s="31"/>
      <c r="G440" s="31"/>
      <c r="H440" s="34"/>
      <c r="I440" s="34"/>
      <c r="J440" s="34"/>
      <c r="K440" s="34"/>
      <c r="L440" s="34"/>
      <c r="M440" s="31"/>
      <c r="N440" s="31"/>
      <c r="O440" s="27"/>
      <c r="P440" s="33"/>
      <c r="Q440" s="33"/>
      <c r="U440" s="21"/>
      <c r="V440" s="21"/>
    </row>
    <row r="441" spans="1:22" ht="15" hidden="1" customHeight="1">
      <c r="A441" s="31"/>
      <c r="B441" s="31"/>
      <c r="C441" s="34"/>
      <c r="D441" s="31"/>
      <c r="E441" s="31"/>
      <c r="F441" s="31"/>
      <c r="G441" s="31"/>
      <c r="H441" s="34"/>
      <c r="I441" s="34"/>
      <c r="J441" s="34"/>
      <c r="K441" s="34"/>
      <c r="L441" s="34"/>
      <c r="M441" s="31"/>
      <c r="N441" s="31"/>
      <c r="O441" s="27"/>
      <c r="P441" s="33"/>
      <c r="Q441" s="33"/>
      <c r="U441" s="21"/>
      <c r="V441" s="21"/>
    </row>
    <row r="442" spans="1:22" ht="15" hidden="1" customHeight="1">
      <c r="A442" s="31"/>
      <c r="B442" s="31"/>
      <c r="C442" s="34"/>
      <c r="D442" s="31"/>
      <c r="E442" s="31"/>
      <c r="F442" s="31"/>
      <c r="G442" s="31"/>
      <c r="H442" s="34"/>
      <c r="I442" s="34"/>
      <c r="J442" s="34"/>
      <c r="K442" s="34"/>
      <c r="L442" s="34"/>
      <c r="M442" s="31"/>
      <c r="N442" s="31"/>
      <c r="O442" s="27"/>
      <c r="P442" s="33"/>
      <c r="Q442" s="33"/>
      <c r="U442" s="21"/>
      <c r="V442" s="21"/>
    </row>
    <row r="443" spans="1:22" ht="15" hidden="1" customHeight="1">
      <c r="A443" s="31"/>
      <c r="B443" s="31"/>
      <c r="C443" s="34"/>
      <c r="D443" s="31"/>
      <c r="E443" s="31"/>
      <c r="F443" s="31"/>
      <c r="G443" s="31"/>
      <c r="H443" s="34"/>
      <c r="I443" s="34"/>
      <c r="J443" s="34"/>
      <c r="K443" s="34"/>
      <c r="L443" s="34"/>
      <c r="M443" s="31"/>
      <c r="N443" s="31"/>
      <c r="O443" s="27"/>
      <c r="P443" s="33"/>
      <c r="Q443" s="33"/>
      <c r="U443" s="21"/>
      <c r="V443" s="21"/>
    </row>
    <row r="444" spans="1:22" ht="15" hidden="1" customHeight="1">
      <c r="A444" s="31"/>
      <c r="B444" s="31"/>
      <c r="C444" s="34"/>
      <c r="D444" s="31"/>
      <c r="E444" s="31"/>
      <c r="F444" s="31"/>
      <c r="G444" s="31"/>
      <c r="H444" s="34"/>
      <c r="I444" s="34"/>
      <c r="J444" s="34"/>
      <c r="K444" s="34"/>
      <c r="L444" s="34"/>
      <c r="M444" s="31"/>
      <c r="N444" s="31"/>
      <c r="O444" s="27"/>
      <c r="P444" s="33"/>
      <c r="Q444" s="33"/>
      <c r="U444" s="21"/>
      <c r="V444" s="21"/>
    </row>
    <row r="445" spans="1:22" ht="15" hidden="1" customHeight="1">
      <c r="A445" s="31"/>
      <c r="B445" s="31"/>
      <c r="C445" s="34"/>
      <c r="D445" s="31"/>
      <c r="E445" s="31"/>
      <c r="F445" s="31"/>
      <c r="G445" s="31"/>
      <c r="H445" s="34"/>
      <c r="I445" s="34"/>
      <c r="J445" s="34"/>
      <c r="K445" s="34"/>
      <c r="L445" s="34"/>
      <c r="M445" s="31"/>
      <c r="N445" s="31"/>
      <c r="O445" s="27"/>
      <c r="P445" s="33"/>
      <c r="Q445" s="33"/>
      <c r="U445" s="21"/>
      <c r="V445" s="21"/>
    </row>
    <row r="446" spans="1:22" ht="15" hidden="1" customHeight="1">
      <c r="A446" s="31"/>
      <c r="B446" s="31"/>
      <c r="C446" s="34"/>
      <c r="D446" s="31"/>
      <c r="E446" s="31"/>
      <c r="F446" s="31"/>
      <c r="G446" s="31"/>
      <c r="H446" s="34"/>
      <c r="I446" s="34"/>
      <c r="J446" s="34"/>
      <c r="K446" s="34"/>
      <c r="L446" s="34"/>
      <c r="M446" s="31"/>
      <c r="N446" s="31"/>
      <c r="O446" s="27"/>
      <c r="P446" s="33"/>
      <c r="Q446" s="33"/>
      <c r="U446" s="21"/>
      <c r="V446" s="21"/>
    </row>
    <row r="447" spans="1:22" ht="15" hidden="1" customHeight="1">
      <c r="A447" s="31"/>
      <c r="B447" s="31"/>
      <c r="C447" s="34"/>
      <c r="D447" s="31"/>
      <c r="E447" s="31"/>
      <c r="F447" s="31"/>
      <c r="G447" s="31"/>
      <c r="H447" s="34"/>
      <c r="I447" s="34"/>
      <c r="J447" s="34"/>
      <c r="K447" s="34"/>
      <c r="L447" s="34"/>
      <c r="M447" s="31"/>
      <c r="N447" s="31"/>
      <c r="O447" s="27"/>
      <c r="P447" s="33"/>
      <c r="Q447" s="33"/>
      <c r="U447" s="21"/>
      <c r="V447" s="21"/>
    </row>
    <row r="448" spans="1:22" ht="15" hidden="1" customHeight="1">
      <c r="A448" s="31"/>
      <c r="B448" s="31"/>
      <c r="C448" s="34"/>
      <c r="D448" s="31"/>
      <c r="E448" s="31"/>
      <c r="F448" s="31"/>
      <c r="G448" s="31"/>
      <c r="H448" s="34"/>
      <c r="I448" s="34"/>
      <c r="J448" s="34"/>
      <c r="K448" s="34"/>
      <c r="L448" s="34"/>
      <c r="M448" s="31"/>
      <c r="N448" s="31"/>
      <c r="O448" s="27"/>
      <c r="P448" s="33"/>
      <c r="Q448" s="33"/>
      <c r="U448" s="21"/>
      <c r="V448" s="21"/>
    </row>
    <row r="449" spans="1:22" ht="15" hidden="1" customHeight="1">
      <c r="A449" s="31"/>
      <c r="B449" s="31"/>
      <c r="C449" s="34"/>
      <c r="D449" s="31"/>
      <c r="E449" s="31"/>
      <c r="F449" s="31"/>
      <c r="G449" s="31"/>
      <c r="H449" s="34"/>
      <c r="I449" s="34"/>
      <c r="J449" s="34"/>
      <c r="K449" s="34"/>
      <c r="L449" s="34"/>
      <c r="M449" s="31"/>
      <c r="N449" s="31"/>
      <c r="O449" s="27"/>
      <c r="P449" s="33"/>
      <c r="Q449" s="33"/>
      <c r="U449" s="21"/>
      <c r="V449" s="21"/>
    </row>
    <row r="450" spans="1:22" ht="15" hidden="1" customHeight="1">
      <c r="A450" s="31"/>
      <c r="B450" s="31"/>
      <c r="C450" s="34"/>
      <c r="D450" s="31"/>
      <c r="E450" s="31"/>
      <c r="F450" s="31"/>
      <c r="G450" s="31"/>
      <c r="H450" s="34"/>
      <c r="I450" s="34"/>
      <c r="J450" s="34"/>
      <c r="K450" s="34"/>
      <c r="L450" s="34"/>
      <c r="M450" s="31"/>
      <c r="N450" s="31"/>
      <c r="O450" s="27"/>
      <c r="P450" s="33"/>
      <c r="Q450" s="33"/>
      <c r="U450" s="21"/>
      <c r="V450" s="21"/>
    </row>
    <row r="451" spans="1:22" ht="15" hidden="1" customHeight="1">
      <c r="A451" s="31"/>
      <c r="B451" s="31"/>
      <c r="C451" s="34"/>
      <c r="D451" s="31"/>
      <c r="E451" s="31"/>
      <c r="F451" s="31"/>
      <c r="G451" s="31"/>
      <c r="H451" s="34"/>
      <c r="I451" s="34"/>
      <c r="J451" s="34"/>
      <c r="K451" s="36"/>
      <c r="L451" s="34"/>
      <c r="M451" s="31"/>
      <c r="N451" s="31"/>
      <c r="O451" s="27"/>
      <c r="P451" s="33"/>
      <c r="Q451" s="33"/>
      <c r="S451" s="35"/>
      <c r="U451" s="21"/>
      <c r="V451" s="21"/>
    </row>
    <row r="452" spans="1:22" ht="15" hidden="1" customHeight="1">
      <c r="A452" s="31"/>
      <c r="B452" s="31"/>
      <c r="C452" s="34"/>
      <c r="D452" s="31"/>
      <c r="E452" s="31"/>
      <c r="F452" s="31"/>
      <c r="G452" s="31"/>
      <c r="H452" s="34"/>
      <c r="I452" s="34"/>
      <c r="J452" s="34"/>
      <c r="K452" s="34"/>
      <c r="L452" s="34"/>
      <c r="M452" s="31"/>
      <c r="N452" s="31"/>
      <c r="O452" s="27"/>
      <c r="P452" s="33"/>
      <c r="Q452" s="33"/>
      <c r="U452" s="21"/>
      <c r="V452" s="21"/>
    </row>
    <row r="453" spans="1:22" ht="15" hidden="1" customHeight="1">
      <c r="A453" s="31"/>
      <c r="B453" s="31"/>
      <c r="C453" s="34"/>
      <c r="D453" s="31"/>
      <c r="E453" s="31"/>
      <c r="F453" s="31"/>
      <c r="G453" s="31"/>
      <c r="H453" s="34"/>
      <c r="I453" s="34"/>
      <c r="J453" s="34"/>
      <c r="K453" s="34"/>
      <c r="L453" s="34"/>
      <c r="M453" s="31"/>
      <c r="N453" s="31"/>
      <c r="O453" s="27"/>
      <c r="P453" s="33"/>
      <c r="Q453" s="33"/>
      <c r="U453" s="21"/>
      <c r="V453" s="21"/>
    </row>
    <row r="454" spans="1:22" ht="15" hidden="1" customHeight="1">
      <c r="A454" s="31"/>
      <c r="B454" s="31"/>
      <c r="C454" s="34"/>
      <c r="D454" s="31"/>
      <c r="E454" s="31"/>
      <c r="F454" s="31"/>
      <c r="G454" s="31"/>
      <c r="H454" s="34"/>
      <c r="I454" s="34"/>
      <c r="J454" s="34"/>
      <c r="K454" s="34"/>
      <c r="L454" s="34"/>
      <c r="M454" s="31"/>
      <c r="N454" s="31"/>
      <c r="O454" s="27"/>
      <c r="P454" s="33"/>
      <c r="Q454" s="33"/>
      <c r="U454" s="21"/>
      <c r="V454" s="21"/>
    </row>
    <row r="455" spans="1:22" ht="15" hidden="1" customHeight="1">
      <c r="A455" s="31"/>
      <c r="B455" s="31"/>
      <c r="C455" s="34"/>
      <c r="D455" s="31"/>
      <c r="E455" s="31"/>
      <c r="F455" s="31"/>
      <c r="G455" s="31"/>
      <c r="H455" s="34"/>
      <c r="I455" s="34"/>
      <c r="J455" s="34"/>
      <c r="K455" s="34"/>
      <c r="L455" s="34"/>
      <c r="M455" s="31"/>
      <c r="N455" s="31"/>
      <c r="O455" s="27"/>
      <c r="P455" s="33"/>
      <c r="Q455" s="33"/>
      <c r="U455" s="21"/>
      <c r="V455" s="21"/>
    </row>
    <row r="456" spans="1:22" ht="15" hidden="1" customHeight="1">
      <c r="A456" s="31"/>
      <c r="B456" s="31"/>
      <c r="C456" s="34"/>
      <c r="D456" s="31"/>
      <c r="E456" s="31"/>
      <c r="F456" s="31"/>
      <c r="G456" s="31"/>
      <c r="H456" s="34"/>
      <c r="I456" s="34"/>
      <c r="J456" s="34"/>
      <c r="K456" s="34"/>
      <c r="L456" s="34"/>
      <c r="M456" s="31"/>
      <c r="N456" s="31"/>
      <c r="O456" s="27"/>
      <c r="P456" s="33"/>
      <c r="Q456" s="33"/>
      <c r="U456" s="21"/>
      <c r="V456" s="21"/>
    </row>
    <row r="457" spans="1:22" ht="15" hidden="1" customHeight="1">
      <c r="A457" s="31"/>
      <c r="B457" s="31"/>
      <c r="C457" s="34"/>
      <c r="D457" s="31"/>
      <c r="E457" s="31"/>
      <c r="F457" s="31"/>
      <c r="G457" s="31"/>
      <c r="H457" s="34"/>
      <c r="I457" s="34"/>
      <c r="J457" s="34"/>
      <c r="K457" s="34"/>
      <c r="L457" s="34"/>
      <c r="M457" s="31"/>
      <c r="N457" s="31"/>
      <c r="O457" s="27"/>
      <c r="P457" s="33"/>
      <c r="Q457" s="33"/>
      <c r="U457" s="21"/>
      <c r="V457" s="21"/>
    </row>
    <row r="458" spans="1:22" ht="15" hidden="1" customHeight="1">
      <c r="A458" s="31"/>
      <c r="B458" s="31"/>
      <c r="C458" s="34"/>
      <c r="D458" s="31"/>
      <c r="E458" s="31"/>
      <c r="F458" s="31"/>
      <c r="G458" s="31"/>
      <c r="H458" s="34"/>
      <c r="I458" s="34"/>
      <c r="J458" s="34"/>
      <c r="K458" s="34"/>
      <c r="L458" s="34"/>
      <c r="M458" s="31"/>
      <c r="N458" s="31"/>
      <c r="O458" s="27"/>
      <c r="P458" s="33"/>
      <c r="Q458" s="33"/>
      <c r="U458" s="21"/>
      <c r="V458" s="21"/>
    </row>
    <row r="459" spans="1:22" ht="15" hidden="1" customHeight="1">
      <c r="A459" s="31"/>
      <c r="B459" s="31"/>
      <c r="C459" s="34"/>
      <c r="D459" s="31"/>
      <c r="E459" s="31"/>
      <c r="F459" s="31"/>
      <c r="G459" s="31"/>
      <c r="H459" s="34"/>
      <c r="I459" s="34"/>
      <c r="J459" s="34"/>
      <c r="K459" s="34"/>
      <c r="L459" s="34"/>
      <c r="M459" s="31"/>
      <c r="N459" s="31"/>
      <c r="O459" s="27"/>
      <c r="P459" s="33"/>
      <c r="Q459" s="33"/>
      <c r="U459" s="21"/>
      <c r="V459" s="21"/>
    </row>
    <row r="460" spans="1:22" ht="15" hidden="1" customHeight="1">
      <c r="A460" s="31"/>
      <c r="B460" s="31"/>
      <c r="C460" s="34"/>
      <c r="D460" s="31"/>
      <c r="E460" s="31"/>
      <c r="F460" s="31"/>
      <c r="G460" s="31"/>
      <c r="H460" s="34"/>
      <c r="I460" s="34"/>
      <c r="J460" s="34"/>
      <c r="K460" s="34"/>
      <c r="L460" s="34"/>
      <c r="M460" s="31"/>
      <c r="N460" s="31"/>
      <c r="O460" s="27"/>
      <c r="P460" s="33"/>
      <c r="Q460" s="33"/>
      <c r="U460" s="21"/>
      <c r="V460" s="21"/>
    </row>
    <row r="461" spans="1:22" ht="15" hidden="1" customHeight="1">
      <c r="A461" s="31"/>
      <c r="B461" s="31"/>
      <c r="C461" s="34"/>
      <c r="D461" s="31"/>
      <c r="E461" s="31"/>
      <c r="F461" s="31"/>
      <c r="G461" s="31"/>
      <c r="H461" s="34"/>
      <c r="I461" s="34"/>
      <c r="J461" s="34"/>
      <c r="K461" s="34"/>
      <c r="L461" s="34"/>
      <c r="M461" s="31"/>
      <c r="N461" s="31"/>
      <c r="O461" s="27"/>
      <c r="P461" s="33"/>
      <c r="Q461" s="33"/>
      <c r="U461" s="21"/>
      <c r="V461" s="21"/>
    </row>
    <row r="462" spans="1:22" ht="15" hidden="1" customHeight="1">
      <c r="A462" s="31"/>
      <c r="B462" s="31"/>
      <c r="C462" s="34"/>
      <c r="D462" s="31"/>
      <c r="E462" s="31"/>
      <c r="F462" s="31"/>
      <c r="G462" s="31"/>
      <c r="H462" s="34"/>
      <c r="I462" s="34"/>
      <c r="J462" s="34"/>
      <c r="K462" s="34"/>
      <c r="L462" s="34"/>
      <c r="M462" s="31"/>
      <c r="N462" s="31"/>
      <c r="O462" s="27"/>
      <c r="P462" s="33"/>
      <c r="Q462" s="33"/>
      <c r="U462" s="21"/>
      <c r="V462" s="21"/>
    </row>
    <row r="463" spans="1:22" ht="15" hidden="1" customHeight="1">
      <c r="A463" s="31"/>
      <c r="B463" s="31"/>
      <c r="C463" s="34"/>
      <c r="D463" s="31"/>
      <c r="E463" s="31"/>
      <c r="F463" s="31"/>
      <c r="G463" s="31"/>
      <c r="H463" s="34"/>
      <c r="I463" s="34"/>
      <c r="J463" s="34"/>
      <c r="K463" s="34"/>
      <c r="L463" s="34"/>
      <c r="M463" s="31"/>
      <c r="N463" s="31"/>
      <c r="O463" s="27"/>
      <c r="P463" s="33"/>
      <c r="Q463" s="33"/>
      <c r="U463" s="21"/>
      <c r="V463" s="21"/>
    </row>
    <row r="464" spans="1:22" ht="15" hidden="1" customHeight="1">
      <c r="A464" s="31"/>
      <c r="B464" s="31"/>
      <c r="C464" s="34"/>
      <c r="D464" s="31"/>
      <c r="E464" s="31"/>
      <c r="F464" s="31"/>
      <c r="G464" s="31"/>
      <c r="H464" s="34"/>
      <c r="I464" s="34"/>
      <c r="J464" s="34"/>
      <c r="K464" s="34"/>
      <c r="L464" s="34"/>
      <c r="M464" s="31"/>
      <c r="N464" s="31"/>
      <c r="O464" s="27"/>
      <c r="P464" s="33"/>
      <c r="Q464" s="33"/>
      <c r="U464" s="21"/>
      <c r="V464" s="21"/>
    </row>
    <row r="465" spans="1:22" ht="15" hidden="1" customHeight="1">
      <c r="A465" s="31"/>
      <c r="B465" s="31"/>
      <c r="C465" s="34"/>
      <c r="D465" s="31"/>
      <c r="E465" s="31"/>
      <c r="F465" s="31"/>
      <c r="G465" s="31"/>
      <c r="H465" s="34"/>
      <c r="I465" s="34"/>
      <c r="J465" s="34"/>
      <c r="K465" s="34"/>
      <c r="L465" s="34"/>
      <c r="M465" s="31"/>
      <c r="N465" s="31"/>
      <c r="O465" s="27"/>
      <c r="P465" s="33"/>
      <c r="Q465" s="33"/>
      <c r="U465" s="21"/>
      <c r="V465" s="21"/>
    </row>
    <row r="466" spans="1:22" ht="15" hidden="1" customHeight="1">
      <c r="A466" s="31"/>
      <c r="B466" s="31"/>
      <c r="C466" s="34"/>
      <c r="D466" s="31"/>
      <c r="E466" s="31"/>
      <c r="F466" s="31"/>
      <c r="G466" s="31"/>
      <c r="H466" s="34"/>
      <c r="I466" s="34"/>
      <c r="J466" s="34"/>
      <c r="K466" s="34"/>
      <c r="L466" s="34"/>
      <c r="M466" s="31"/>
      <c r="N466" s="31"/>
      <c r="O466" s="27"/>
      <c r="P466" s="33"/>
      <c r="Q466" s="33"/>
      <c r="U466" s="21"/>
    </row>
    <row r="467" spans="1:22" ht="15" hidden="1" customHeight="1">
      <c r="A467" s="31"/>
      <c r="B467" s="31"/>
      <c r="C467" s="34"/>
      <c r="D467" s="31"/>
      <c r="E467" s="31"/>
      <c r="F467" s="31"/>
      <c r="G467" s="31"/>
      <c r="H467" s="34"/>
      <c r="I467" s="34"/>
      <c r="J467" s="34"/>
      <c r="K467" s="34"/>
      <c r="L467" s="34"/>
      <c r="M467" s="31"/>
      <c r="N467" s="31"/>
      <c r="O467" s="27"/>
      <c r="P467" s="33"/>
      <c r="Q467" s="33"/>
      <c r="U467" s="21"/>
    </row>
    <row r="468" spans="1:22" ht="15" hidden="1" customHeight="1">
      <c r="A468" s="31"/>
      <c r="B468" s="31"/>
      <c r="C468" s="34"/>
      <c r="D468" s="31"/>
      <c r="E468" s="31"/>
      <c r="F468" s="31"/>
      <c r="G468" s="31"/>
      <c r="H468" s="34"/>
      <c r="I468" s="34"/>
      <c r="J468" s="34"/>
      <c r="K468" s="34"/>
      <c r="L468" s="34"/>
      <c r="M468" s="31"/>
      <c r="N468" s="31"/>
      <c r="O468" s="27"/>
      <c r="P468" s="33"/>
      <c r="Q468" s="33"/>
      <c r="U468" s="21"/>
    </row>
    <row r="469" spans="1:22" ht="15" hidden="1" customHeight="1">
      <c r="A469" s="31"/>
      <c r="B469" s="31"/>
      <c r="C469" s="34"/>
      <c r="D469" s="31"/>
      <c r="E469" s="31"/>
      <c r="F469" s="31"/>
      <c r="G469" s="31"/>
      <c r="H469" s="34"/>
      <c r="I469" s="34"/>
      <c r="J469" s="34"/>
      <c r="K469" s="34"/>
      <c r="L469" s="34"/>
      <c r="M469" s="31"/>
      <c r="N469" s="31"/>
      <c r="O469" s="27"/>
      <c r="P469" s="33"/>
      <c r="Q469" s="33"/>
      <c r="U469" s="21"/>
    </row>
    <row r="470" spans="1:22" ht="15" hidden="1" customHeight="1">
      <c r="A470" s="31"/>
      <c r="B470" s="31"/>
      <c r="C470" s="34"/>
      <c r="D470" s="31"/>
      <c r="E470" s="31"/>
      <c r="F470" s="31"/>
      <c r="G470" s="31"/>
      <c r="H470" s="34"/>
      <c r="I470" s="34"/>
      <c r="J470" s="34"/>
      <c r="K470" s="34"/>
      <c r="L470" s="34"/>
      <c r="M470" s="31"/>
      <c r="N470" s="31"/>
      <c r="O470" s="27"/>
      <c r="P470" s="33"/>
      <c r="Q470" s="33"/>
      <c r="U470" s="21"/>
    </row>
    <row r="471" spans="1:22" ht="15" hidden="1" customHeight="1">
      <c r="A471" s="31"/>
      <c r="B471" s="31"/>
      <c r="C471" s="34"/>
      <c r="D471" s="31"/>
      <c r="E471" s="31"/>
      <c r="F471" s="31"/>
      <c r="G471" s="31"/>
      <c r="H471" s="34"/>
      <c r="I471" s="34"/>
      <c r="J471" s="34"/>
      <c r="K471" s="34"/>
      <c r="L471" s="34"/>
      <c r="M471" s="31"/>
      <c r="N471" s="31"/>
      <c r="O471" s="27"/>
      <c r="P471" s="33"/>
      <c r="Q471" s="33"/>
      <c r="U471" s="21"/>
    </row>
    <row r="472" spans="1:22" ht="15" hidden="1" customHeight="1">
      <c r="A472" s="31"/>
      <c r="B472" s="31"/>
      <c r="C472" s="34"/>
      <c r="D472" s="31"/>
      <c r="E472" s="31"/>
      <c r="F472" s="31"/>
      <c r="G472" s="31"/>
      <c r="H472" s="34"/>
      <c r="I472" s="34"/>
      <c r="J472" s="34"/>
      <c r="K472" s="34"/>
      <c r="L472" s="34"/>
      <c r="M472" s="31"/>
      <c r="N472" s="31"/>
      <c r="O472" s="27"/>
      <c r="P472" s="33"/>
      <c r="Q472" s="33"/>
      <c r="U472" s="21"/>
    </row>
    <row r="473" spans="1:22" ht="15" hidden="1" customHeight="1">
      <c r="A473" s="31"/>
      <c r="B473" s="31"/>
      <c r="C473" s="34"/>
      <c r="D473" s="31"/>
      <c r="E473" s="31"/>
      <c r="F473" s="31"/>
      <c r="G473" s="31"/>
      <c r="H473" s="34"/>
      <c r="I473" s="34"/>
      <c r="J473" s="34"/>
      <c r="K473" s="34"/>
      <c r="L473" s="34"/>
      <c r="M473" s="31"/>
      <c r="N473" s="31"/>
      <c r="O473" s="27"/>
      <c r="P473" s="33"/>
      <c r="Q473" s="33"/>
      <c r="U473" s="21"/>
    </row>
    <row r="474" spans="1:22" ht="15" hidden="1" customHeight="1">
      <c r="A474" s="31"/>
      <c r="B474" s="31"/>
      <c r="C474" s="34"/>
      <c r="D474" s="31"/>
      <c r="E474" s="31"/>
      <c r="F474" s="31"/>
      <c r="G474" s="31"/>
      <c r="H474" s="34"/>
      <c r="I474" s="34"/>
      <c r="J474" s="34"/>
      <c r="K474" s="34"/>
      <c r="L474" s="34"/>
      <c r="M474" s="31"/>
      <c r="N474" s="31"/>
      <c r="O474" s="27"/>
      <c r="P474" s="33"/>
      <c r="Q474" s="33"/>
      <c r="U474" s="21"/>
    </row>
    <row r="475" spans="1:22" ht="15" hidden="1" customHeight="1">
      <c r="A475" s="31"/>
      <c r="B475" s="31"/>
      <c r="C475" s="34"/>
      <c r="D475" s="31"/>
      <c r="E475" s="31"/>
      <c r="F475" s="31"/>
      <c r="G475" s="31"/>
      <c r="H475" s="34"/>
      <c r="I475" s="34"/>
      <c r="J475" s="34"/>
      <c r="K475" s="34"/>
      <c r="L475" s="34"/>
      <c r="M475" s="31"/>
      <c r="N475" s="31"/>
      <c r="O475" s="27"/>
      <c r="P475" s="33"/>
      <c r="Q475" s="33"/>
      <c r="U475" s="21"/>
    </row>
    <row r="476" spans="1:22" ht="15" hidden="1" customHeight="1">
      <c r="A476" s="31"/>
      <c r="B476" s="31"/>
      <c r="C476" s="34"/>
      <c r="D476" s="31"/>
      <c r="E476" s="31"/>
      <c r="F476" s="31"/>
      <c r="G476" s="31"/>
      <c r="H476" s="34"/>
      <c r="I476" s="34"/>
      <c r="J476" s="34"/>
      <c r="K476" s="34"/>
      <c r="L476" s="34"/>
      <c r="M476" s="31"/>
      <c r="N476" s="31"/>
      <c r="O476" s="27"/>
      <c r="P476" s="33"/>
      <c r="Q476" s="33"/>
      <c r="U476" s="21"/>
    </row>
    <row r="477" spans="1:22" ht="15" hidden="1" customHeight="1">
      <c r="A477" s="31"/>
      <c r="B477" s="31"/>
      <c r="C477" s="34"/>
      <c r="D477" s="31"/>
      <c r="E477" s="31"/>
      <c r="F477" s="31"/>
      <c r="G477" s="31"/>
      <c r="H477" s="34"/>
      <c r="I477" s="34"/>
      <c r="J477" s="34"/>
      <c r="K477" s="34"/>
      <c r="L477" s="34"/>
      <c r="M477" s="31"/>
      <c r="N477" s="31"/>
      <c r="O477" s="27"/>
      <c r="P477" s="33"/>
      <c r="Q477" s="33"/>
      <c r="U477" s="21"/>
    </row>
    <row r="478" spans="1:22" ht="15" hidden="1" customHeight="1">
      <c r="A478" s="31"/>
      <c r="B478" s="31"/>
      <c r="C478" s="34"/>
      <c r="D478" s="31"/>
      <c r="E478" s="31"/>
      <c r="F478" s="31"/>
      <c r="G478" s="31"/>
      <c r="H478" s="34"/>
      <c r="I478" s="34"/>
      <c r="J478" s="34"/>
      <c r="K478" s="34"/>
      <c r="L478" s="34"/>
      <c r="M478" s="31"/>
      <c r="N478" s="31"/>
      <c r="O478" s="27"/>
      <c r="P478" s="33"/>
      <c r="Q478" s="33"/>
      <c r="U478" s="21"/>
    </row>
    <row r="479" spans="1:22" ht="15" hidden="1" customHeight="1">
      <c r="A479" s="31"/>
      <c r="B479" s="31"/>
      <c r="C479" s="34"/>
      <c r="D479" s="31"/>
      <c r="E479" s="31"/>
      <c r="F479" s="31"/>
      <c r="G479" s="31"/>
      <c r="H479" s="34"/>
      <c r="I479" s="34"/>
      <c r="J479" s="34"/>
      <c r="K479" s="34"/>
      <c r="L479" s="34"/>
      <c r="M479" s="31"/>
      <c r="N479" s="31"/>
      <c r="O479" s="27"/>
      <c r="P479" s="33"/>
      <c r="Q479" s="33"/>
      <c r="U479" s="21"/>
    </row>
    <row r="480" spans="1:22" ht="15" hidden="1" customHeight="1">
      <c r="A480" s="31"/>
      <c r="B480" s="31"/>
      <c r="C480" s="34"/>
      <c r="D480" s="31"/>
      <c r="E480" s="31"/>
      <c r="F480" s="31"/>
      <c r="G480" s="31"/>
      <c r="H480" s="34"/>
      <c r="I480" s="34"/>
      <c r="J480" s="34"/>
      <c r="K480" s="34"/>
      <c r="L480" s="34"/>
      <c r="M480" s="31"/>
      <c r="N480" s="31"/>
      <c r="O480" s="27"/>
      <c r="P480" s="33"/>
      <c r="Q480" s="33"/>
      <c r="U480" s="21"/>
    </row>
    <row r="481" spans="1:21" ht="15" hidden="1" customHeight="1">
      <c r="A481" s="31"/>
      <c r="B481" s="31"/>
      <c r="C481" s="34"/>
      <c r="D481" s="31"/>
      <c r="E481" s="31"/>
      <c r="F481" s="31"/>
      <c r="G481" s="31"/>
      <c r="H481" s="34"/>
      <c r="I481" s="34"/>
      <c r="J481" s="34"/>
      <c r="K481" s="34"/>
      <c r="L481" s="34"/>
      <c r="M481" s="31"/>
      <c r="N481" s="31"/>
      <c r="O481" s="27"/>
      <c r="P481" s="33"/>
      <c r="Q481" s="33"/>
      <c r="U481" s="21"/>
    </row>
    <row r="482" spans="1:21" ht="15" hidden="1" customHeight="1">
      <c r="A482" s="31"/>
      <c r="B482" s="31"/>
      <c r="C482" s="34"/>
      <c r="D482" s="31"/>
      <c r="E482" s="31"/>
      <c r="F482" s="31"/>
      <c r="G482" s="31"/>
      <c r="H482" s="34"/>
      <c r="I482" s="34"/>
      <c r="J482" s="34"/>
      <c r="K482" s="34"/>
      <c r="L482" s="34"/>
      <c r="M482" s="31"/>
      <c r="N482" s="31"/>
      <c r="O482" s="27"/>
      <c r="P482" s="33"/>
      <c r="Q482" s="33"/>
      <c r="U482" s="21"/>
    </row>
    <row r="483" spans="1:21" ht="15" hidden="1" customHeight="1">
      <c r="A483" s="31"/>
      <c r="B483" s="31"/>
      <c r="C483" s="34"/>
      <c r="D483" s="31"/>
      <c r="E483" s="31"/>
      <c r="F483" s="31"/>
      <c r="G483" s="31"/>
      <c r="H483" s="34"/>
      <c r="I483" s="34"/>
      <c r="J483" s="34"/>
      <c r="K483" s="34"/>
      <c r="L483" s="34"/>
      <c r="M483" s="31"/>
      <c r="N483" s="31"/>
      <c r="O483" s="27"/>
      <c r="P483" s="33"/>
      <c r="Q483" s="33"/>
      <c r="U483" s="21"/>
    </row>
    <row r="484" spans="1:21" ht="15" hidden="1" customHeight="1">
      <c r="A484" s="31"/>
      <c r="B484" s="31"/>
      <c r="C484" s="34"/>
      <c r="D484" s="31"/>
      <c r="E484" s="31"/>
      <c r="F484" s="31"/>
      <c r="G484" s="31"/>
      <c r="H484" s="34"/>
      <c r="I484" s="34"/>
      <c r="J484" s="34"/>
      <c r="K484" s="34"/>
      <c r="L484" s="34"/>
      <c r="M484" s="31"/>
      <c r="N484" s="31"/>
      <c r="O484" s="27"/>
      <c r="P484" s="33"/>
      <c r="Q484" s="33"/>
      <c r="U484" s="21"/>
    </row>
    <row r="485" spans="1:21" ht="15" hidden="1" customHeight="1">
      <c r="A485" s="31"/>
      <c r="B485" s="31"/>
      <c r="C485" s="34"/>
      <c r="D485" s="31"/>
      <c r="E485" s="31"/>
      <c r="F485" s="31"/>
      <c r="G485" s="31"/>
      <c r="H485" s="34"/>
      <c r="I485" s="34"/>
      <c r="J485" s="34"/>
      <c r="K485" s="34"/>
      <c r="L485" s="34"/>
      <c r="M485" s="31"/>
      <c r="N485" s="31"/>
      <c r="O485" s="27"/>
      <c r="P485" s="33"/>
      <c r="Q485" s="33"/>
      <c r="U485" s="21"/>
    </row>
    <row r="486" spans="1:21" ht="15" hidden="1" customHeight="1">
      <c r="A486" s="31"/>
      <c r="B486" s="31"/>
      <c r="C486" s="34"/>
      <c r="D486" s="31"/>
      <c r="E486" s="31"/>
      <c r="F486" s="31"/>
      <c r="G486" s="31"/>
      <c r="H486" s="34"/>
      <c r="I486" s="34"/>
      <c r="J486" s="34"/>
      <c r="K486" s="34"/>
      <c r="L486" s="34"/>
      <c r="M486" s="31"/>
      <c r="N486" s="31"/>
      <c r="O486" s="27"/>
      <c r="P486" s="33"/>
      <c r="Q486" s="33"/>
      <c r="U486" s="21"/>
    </row>
    <row r="487" spans="1:21" ht="15" hidden="1" customHeight="1">
      <c r="A487" s="31"/>
      <c r="B487" s="31"/>
      <c r="C487" s="34"/>
      <c r="D487" s="31"/>
      <c r="E487" s="31"/>
      <c r="F487" s="31"/>
      <c r="G487" s="31"/>
      <c r="H487" s="34"/>
      <c r="I487" s="34"/>
      <c r="J487" s="34"/>
      <c r="K487" s="34"/>
      <c r="L487" s="34"/>
      <c r="M487" s="31"/>
      <c r="N487" s="31"/>
      <c r="O487" s="27"/>
      <c r="P487" s="33"/>
      <c r="Q487" s="33"/>
      <c r="U487" s="21"/>
    </row>
    <row r="488" spans="1:21" ht="15" hidden="1" customHeight="1">
      <c r="A488" s="31"/>
      <c r="B488" s="31"/>
      <c r="C488" s="34"/>
      <c r="D488" s="31"/>
      <c r="E488" s="31"/>
      <c r="F488" s="31"/>
      <c r="G488" s="31"/>
      <c r="H488" s="34"/>
      <c r="I488" s="34"/>
      <c r="J488" s="34"/>
      <c r="K488" s="34"/>
      <c r="L488" s="34"/>
      <c r="M488" s="31"/>
      <c r="N488" s="31"/>
      <c r="O488" s="27"/>
      <c r="P488" s="33"/>
      <c r="Q488" s="33"/>
      <c r="U488" s="21"/>
    </row>
    <row r="489" spans="1:21" ht="15" hidden="1" customHeight="1">
      <c r="A489" s="31"/>
      <c r="B489" s="31"/>
      <c r="C489" s="34"/>
      <c r="D489" s="31"/>
      <c r="E489" s="31"/>
      <c r="F489" s="31"/>
      <c r="G489" s="31"/>
      <c r="H489" s="34"/>
      <c r="I489" s="34"/>
      <c r="J489" s="34"/>
      <c r="K489" s="34"/>
      <c r="L489" s="34"/>
      <c r="M489" s="31"/>
      <c r="N489" s="31"/>
      <c r="O489" s="27"/>
      <c r="P489" s="33"/>
      <c r="Q489" s="33"/>
      <c r="U489" s="21"/>
    </row>
    <row r="490" spans="1:21" ht="15" hidden="1" customHeight="1">
      <c r="A490" s="31"/>
      <c r="B490" s="31"/>
      <c r="C490" s="34"/>
      <c r="D490" s="31"/>
      <c r="E490" s="31"/>
      <c r="F490" s="31"/>
      <c r="G490" s="31"/>
      <c r="H490" s="34"/>
      <c r="I490" s="34"/>
      <c r="J490" s="34"/>
      <c r="K490" s="34"/>
      <c r="L490" s="34"/>
      <c r="M490" s="31"/>
      <c r="N490" s="31"/>
      <c r="O490" s="27"/>
      <c r="P490" s="33"/>
      <c r="Q490" s="33"/>
      <c r="U490" s="21"/>
    </row>
    <row r="491" spans="1:21" ht="15" hidden="1" customHeight="1">
      <c r="A491" s="31"/>
      <c r="B491" s="31"/>
      <c r="C491" s="34"/>
      <c r="D491" s="31"/>
      <c r="E491" s="31"/>
      <c r="F491" s="31"/>
      <c r="G491" s="31"/>
      <c r="H491" s="34"/>
      <c r="I491" s="34"/>
      <c r="J491" s="34"/>
      <c r="K491" s="34"/>
      <c r="L491" s="34"/>
      <c r="M491" s="31"/>
      <c r="N491" s="31"/>
      <c r="O491" s="27"/>
      <c r="P491" s="33"/>
      <c r="Q491" s="33"/>
      <c r="U491" s="21"/>
    </row>
    <row r="492" spans="1:21" ht="15" hidden="1" customHeight="1">
      <c r="A492" s="31"/>
      <c r="B492" s="31"/>
      <c r="C492" s="34"/>
      <c r="D492" s="31"/>
      <c r="E492" s="31"/>
      <c r="F492" s="31"/>
      <c r="G492" s="31"/>
      <c r="H492" s="34"/>
      <c r="I492" s="34"/>
      <c r="J492" s="34"/>
      <c r="K492" s="34"/>
      <c r="L492" s="34"/>
      <c r="M492" s="31"/>
      <c r="N492" s="31"/>
      <c r="O492" s="27"/>
      <c r="P492" s="33"/>
      <c r="Q492" s="33"/>
      <c r="U492" s="21"/>
    </row>
    <row r="493" spans="1:21" ht="15" hidden="1" customHeight="1">
      <c r="A493" s="31"/>
      <c r="B493" s="31"/>
      <c r="C493" s="34"/>
      <c r="D493" s="31"/>
      <c r="E493" s="31"/>
      <c r="F493" s="31"/>
      <c r="G493" s="31"/>
      <c r="H493" s="34"/>
      <c r="I493" s="34"/>
      <c r="J493" s="34"/>
      <c r="K493" s="34"/>
      <c r="L493" s="34"/>
      <c r="M493" s="31"/>
      <c r="N493" s="31"/>
      <c r="O493" s="27"/>
      <c r="P493" s="33"/>
      <c r="Q493" s="33"/>
      <c r="U493" s="21"/>
    </row>
    <row r="494" spans="1:21" ht="15" hidden="1" customHeight="1">
      <c r="A494" s="31"/>
      <c r="B494" s="31"/>
      <c r="C494" s="34"/>
      <c r="D494" s="31"/>
      <c r="E494" s="31"/>
      <c r="F494" s="31"/>
      <c r="G494" s="31"/>
      <c r="H494" s="34"/>
      <c r="I494" s="34"/>
      <c r="J494" s="34"/>
      <c r="K494" s="34"/>
      <c r="L494" s="34"/>
      <c r="M494" s="31"/>
      <c r="N494" s="31"/>
      <c r="O494" s="27"/>
      <c r="P494" s="33"/>
      <c r="Q494" s="33"/>
      <c r="U494" s="21"/>
    </row>
    <row r="495" spans="1:21" ht="15" hidden="1" customHeight="1">
      <c r="A495" s="31"/>
      <c r="B495" s="31"/>
      <c r="C495" s="34"/>
      <c r="D495" s="31"/>
      <c r="E495" s="31"/>
      <c r="F495" s="31"/>
      <c r="G495" s="31"/>
      <c r="H495" s="34"/>
      <c r="I495" s="34"/>
      <c r="J495" s="34"/>
      <c r="K495" s="34"/>
      <c r="L495" s="34"/>
      <c r="M495" s="31"/>
      <c r="N495" s="31"/>
      <c r="O495" s="27"/>
      <c r="P495" s="33"/>
      <c r="Q495" s="33"/>
      <c r="U495" s="21"/>
    </row>
    <row r="496" spans="1:21" ht="15" hidden="1" customHeight="1">
      <c r="A496" s="31"/>
      <c r="B496" s="31"/>
      <c r="C496" s="34"/>
      <c r="D496" s="31"/>
      <c r="E496" s="31"/>
      <c r="F496" s="31"/>
      <c r="G496" s="31"/>
      <c r="H496" s="34"/>
      <c r="I496" s="34"/>
      <c r="J496" s="34"/>
      <c r="K496" s="34"/>
      <c r="L496" s="34"/>
      <c r="M496" s="31"/>
      <c r="N496" s="31"/>
      <c r="O496" s="27"/>
      <c r="P496" s="33"/>
      <c r="Q496" s="33"/>
      <c r="U496" s="21"/>
    </row>
    <row r="497" spans="1:21" ht="15" hidden="1" customHeight="1">
      <c r="A497" s="31"/>
      <c r="B497" s="31"/>
      <c r="C497" s="34"/>
      <c r="D497" s="31"/>
      <c r="E497" s="31"/>
      <c r="F497" s="31"/>
      <c r="G497" s="31"/>
      <c r="H497" s="34"/>
      <c r="I497" s="34"/>
      <c r="J497" s="34"/>
      <c r="K497" s="34"/>
      <c r="L497" s="34"/>
      <c r="M497" s="31"/>
      <c r="N497" s="31"/>
      <c r="O497" s="27"/>
      <c r="P497" s="33"/>
      <c r="Q497" s="33"/>
      <c r="U497" s="21"/>
    </row>
    <row r="498" spans="1:21" ht="15" hidden="1" customHeight="1">
      <c r="A498" s="31"/>
      <c r="B498" s="31"/>
      <c r="C498" s="34"/>
      <c r="D498" s="31"/>
      <c r="E498" s="31"/>
      <c r="F498" s="31"/>
      <c r="G498" s="31"/>
      <c r="H498" s="34"/>
      <c r="I498" s="34"/>
      <c r="J498" s="34"/>
      <c r="K498" s="34"/>
      <c r="L498" s="34"/>
      <c r="M498" s="31"/>
      <c r="N498" s="31"/>
      <c r="O498" s="27"/>
      <c r="P498" s="33"/>
      <c r="Q498" s="33"/>
      <c r="U498" s="21"/>
    </row>
    <row r="499" spans="1:21" ht="15" hidden="1" customHeight="1">
      <c r="A499" s="31"/>
      <c r="B499" s="31"/>
      <c r="C499" s="34"/>
      <c r="D499" s="31"/>
      <c r="E499" s="31"/>
      <c r="F499" s="31"/>
      <c r="G499" s="31"/>
      <c r="H499" s="34"/>
      <c r="I499" s="34"/>
      <c r="J499" s="34"/>
      <c r="K499" s="34"/>
      <c r="L499" s="34"/>
      <c r="M499" s="31"/>
      <c r="N499" s="31"/>
      <c r="O499" s="27"/>
      <c r="P499" s="33"/>
      <c r="Q499" s="33"/>
      <c r="U499" s="21"/>
    </row>
    <row r="500" spans="1:21" ht="15" hidden="1" customHeight="1">
      <c r="A500" s="31"/>
      <c r="B500" s="31"/>
      <c r="C500" s="34"/>
      <c r="D500" s="31"/>
      <c r="E500" s="31"/>
      <c r="F500" s="31"/>
      <c r="G500" s="31"/>
      <c r="H500" s="34"/>
      <c r="I500" s="34"/>
      <c r="J500" s="34"/>
      <c r="K500" s="34"/>
      <c r="L500" s="34"/>
      <c r="M500" s="31"/>
      <c r="N500" s="31"/>
      <c r="O500" s="27"/>
      <c r="P500" s="33"/>
      <c r="Q500" s="33"/>
      <c r="U500" s="21"/>
    </row>
    <row r="501" spans="1:21" ht="15" hidden="1" customHeight="1">
      <c r="A501" s="31"/>
      <c r="B501" s="31"/>
      <c r="C501" s="34"/>
      <c r="D501" s="31"/>
      <c r="E501" s="31"/>
      <c r="F501" s="31"/>
      <c r="G501" s="31"/>
      <c r="H501" s="34"/>
      <c r="I501" s="34"/>
      <c r="J501" s="34"/>
      <c r="K501" s="34"/>
      <c r="L501" s="34"/>
      <c r="M501" s="31"/>
      <c r="N501" s="31"/>
      <c r="O501" s="27"/>
      <c r="P501" s="33"/>
      <c r="Q501" s="33"/>
      <c r="U501" s="21"/>
    </row>
    <row r="502" spans="1:21" ht="15" hidden="1" customHeight="1">
      <c r="A502" s="31"/>
      <c r="B502" s="31"/>
      <c r="C502" s="34"/>
      <c r="D502" s="31"/>
      <c r="E502" s="31"/>
      <c r="F502" s="31"/>
      <c r="G502" s="31"/>
      <c r="H502" s="34"/>
      <c r="I502" s="34"/>
      <c r="J502" s="34"/>
      <c r="K502" s="34"/>
      <c r="L502" s="34"/>
      <c r="M502" s="31"/>
      <c r="N502" s="31"/>
      <c r="O502" s="27"/>
      <c r="P502" s="33"/>
      <c r="Q502" s="33"/>
      <c r="U502" s="21"/>
    </row>
    <row r="503" spans="1:21" ht="15" hidden="1" customHeight="1">
      <c r="A503" s="31"/>
      <c r="B503" s="31"/>
      <c r="C503" s="34"/>
      <c r="D503" s="31"/>
      <c r="E503" s="31"/>
      <c r="F503" s="31"/>
      <c r="G503" s="31"/>
      <c r="H503" s="34"/>
      <c r="I503" s="34"/>
      <c r="J503" s="34"/>
      <c r="K503" s="34"/>
      <c r="L503" s="34"/>
      <c r="M503" s="31"/>
      <c r="N503" s="31"/>
      <c r="O503" s="27"/>
      <c r="P503" s="33"/>
      <c r="Q503" s="33"/>
      <c r="U503" s="21"/>
    </row>
    <row r="504" spans="1:21" ht="15" hidden="1" customHeight="1">
      <c r="A504" s="31"/>
      <c r="B504" s="31"/>
      <c r="C504" s="34"/>
      <c r="D504" s="31"/>
      <c r="E504" s="31"/>
      <c r="F504" s="31"/>
      <c r="G504" s="31"/>
      <c r="H504" s="34"/>
      <c r="I504" s="34"/>
      <c r="J504" s="34"/>
      <c r="K504" s="34"/>
      <c r="L504" s="34"/>
      <c r="M504" s="31"/>
      <c r="N504" s="31"/>
      <c r="O504" s="27"/>
      <c r="P504" s="33"/>
      <c r="Q504" s="33"/>
      <c r="U504" s="21"/>
    </row>
    <row r="505" spans="1:21" ht="15" hidden="1" customHeight="1">
      <c r="A505" s="31"/>
      <c r="B505" s="31"/>
      <c r="C505" s="34"/>
      <c r="D505" s="31"/>
      <c r="E505" s="31"/>
      <c r="F505" s="31"/>
      <c r="G505" s="31"/>
      <c r="H505" s="34"/>
      <c r="I505" s="34"/>
      <c r="J505" s="34"/>
      <c r="K505" s="34"/>
      <c r="L505" s="34"/>
      <c r="M505" s="31"/>
      <c r="N505" s="31"/>
      <c r="O505" s="27"/>
      <c r="P505" s="33"/>
      <c r="Q505" s="33"/>
      <c r="U505" s="21"/>
    </row>
    <row r="506" spans="1:21" ht="15" hidden="1" customHeight="1">
      <c r="A506" s="31"/>
      <c r="B506" s="31"/>
      <c r="C506" s="34"/>
      <c r="D506" s="31"/>
      <c r="E506" s="31"/>
      <c r="F506" s="31"/>
      <c r="G506" s="31"/>
      <c r="H506" s="34"/>
      <c r="I506" s="34"/>
      <c r="J506" s="34"/>
      <c r="K506" s="34"/>
      <c r="L506" s="34"/>
      <c r="M506" s="31"/>
      <c r="N506" s="31"/>
      <c r="O506" s="27"/>
      <c r="P506" s="33"/>
      <c r="Q506" s="33"/>
      <c r="U506" s="21"/>
    </row>
    <row r="507" spans="1:21" ht="15" hidden="1" customHeight="1">
      <c r="A507" s="31"/>
      <c r="B507" s="31"/>
      <c r="C507" s="34"/>
      <c r="D507" s="31"/>
      <c r="E507" s="31"/>
      <c r="F507" s="31"/>
      <c r="G507" s="31"/>
      <c r="H507" s="34"/>
      <c r="I507" s="34"/>
      <c r="J507" s="34"/>
      <c r="K507" s="34"/>
      <c r="L507" s="34"/>
      <c r="M507" s="31"/>
      <c r="N507" s="31"/>
      <c r="O507" s="27"/>
      <c r="P507" s="33"/>
      <c r="Q507" s="33"/>
      <c r="U507" s="21"/>
    </row>
    <row r="508" spans="1:21" ht="15" hidden="1" customHeight="1">
      <c r="A508" s="31"/>
      <c r="B508" s="31"/>
      <c r="C508" s="34"/>
      <c r="D508" s="31"/>
      <c r="E508" s="31"/>
      <c r="F508" s="31"/>
      <c r="G508" s="31"/>
      <c r="H508" s="34"/>
      <c r="I508" s="34"/>
      <c r="J508" s="34"/>
      <c r="K508" s="34"/>
      <c r="L508" s="34"/>
      <c r="M508" s="31"/>
      <c r="N508" s="31"/>
      <c r="O508" s="27"/>
      <c r="P508" s="33"/>
      <c r="Q508" s="33"/>
      <c r="U508" s="21"/>
    </row>
    <row r="509" spans="1:21" ht="15" hidden="1" customHeight="1">
      <c r="A509" s="31"/>
      <c r="B509" s="31"/>
      <c r="C509" s="34"/>
      <c r="D509" s="31"/>
      <c r="E509" s="31"/>
      <c r="F509" s="31"/>
      <c r="G509" s="31"/>
      <c r="H509" s="34"/>
      <c r="I509" s="34"/>
      <c r="J509" s="34"/>
      <c r="K509" s="34"/>
      <c r="L509" s="34"/>
      <c r="M509" s="31"/>
      <c r="N509" s="31"/>
      <c r="O509" s="27"/>
      <c r="P509" s="33"/>
      <c r="Q509" s="33"/>
      <c r="U509" s="21"/>
    </row>
    <row r="510" spans="1:21" ht="15" hidden="1" customHeight="1">
      <c r="A510" s="31"/>
      <c r="B510" s="31"/>
      <c r="C510" s="34"/>
      <c r="D510" s="31"/>
      <c r="E510" s="31"/>
      <c r="F510" s="31"/>
      <c r="G510" s="31"/>
      <c r="H510" s="34"/>
      <c r="I510" s="34"/>
      <c r="J510" s="34"/>
      <c r="K510" s="34"/>
      <c r="L510" s="34"/>
      <c r="M510" s="31"/>
      <c r="N510" s="31"/>
      <c r="O510" s="27"/>
      <c r="P510" s="33"/>
      <c r="Q510" s="33"/>
      <c r="U510" s="21"/>
    </row>
    <row r="511" spans="1:21" ht="15" hidden="1" customHeight="1">
      <c r="A511" s="31"/>
      <c r="B511" s="31"/>
      <c r="C511" s="34"/>
      <c r="D511" s="31"/>
      <c r="E511" s="31"/>
      <c r="F511" s="31"/>
      <c r="G511" s="31"/>
      <c r="H511" s="34"/>
      <c r="I511" s="34"/>
      <c r="J511" s="34"/>
      <c r="K511" s="34"/>
      <c r="L511" s="34"/>
      <c r="M511" s="31"/>
      <c r="N511" s="31"/>
      <c r="O511" s="27"/>
      <c r="P511" s="33"/>
      <c r="Q511" s="33"/>
      <c r="U511" s="21"/>
    </row>
    <row r="512" spans="1:21" ht="15" hidden="1" customHeight="1">
      <c r="A512" s="31"/>
      <c r="B512" s="31"/>
      <c r="C512" s="34"/>
      <c r="D512" s="31"/>
      <c r="E512" s="31"/>
      <c r="F512" s="31"/>
      <c r="G512" s="31"/>
      <c r="H512" s="34"/>
      <c r="I512" s="34"/>
      <c r="J512" s="34"/>
      <c r="K512" s="34"/>
      <c r="L512" s="34"/>
      <c r="M512" s="31"/>
      <c r="N512" s="31"/>
      <c r="O512" s="27"/>
      <c r="P512" s="33"/>
      <c r="Q512" s="33"/>
      <c r="U512" s="21"/>
    </row>
    <row r="513" spans="1:21" ht="15" hidden="1" customHeight="1">
      <c r="A513" s="31"/>
      <c r="B513" s="31"/>
      <c r="C513" s="34"/>
      <c r="D513" s="31"/>
      <c r="E513" s="31"/>
      <c r="F513" s="31"/>
      <c r="G513" s="31"/>
      <c r="H513" s="34"/>
      <c r="I513" s="34"/>
      <c r="J513" s="34"/>
      <c r="K513" s="34"/>
      <c r="L513" s="34"/>
      <c r="M513" s="31"/>
      <c r="N513" s="31"/>
      <c r="O513" s="27"/>
      <c r="P513" s="33"/>
      <c r="Q513" s="33"/>
      <c r="U513" s="21"/>
    </row>
    <row r="514" spans="1:21" ht="15" hidden="1" customHeight="1">
      <c r="A514" s="31"/>
      <c r="B514" s="31"/>
      <c r="C514" s="34"/>
      <c r="D514" s="31"/>
      <c r="E514" s="31"/>
      <c r="F514" s="31"/>
      <c r="G514" s="31"/>
      <c r="H514" s="34"/>
      <c r="I514" s="34"/>
      <c r="J514" s="34"/>
      <c r="K514" s="34"/>
      <c r="L514" s="34"/>
      <c r="M514" s="31"/>
      <c r="N514" s="31"/>
      <c r="O514" s="27"/>
      <c r="P514" s="33"/>
      <c r="Q514" s="33"/>
      <c r="U514" s="21"/>
    </row>
    <row r="515" spans="1:21" ht="15" hidden="1" customHeight="1">
      <c r="A515" s="31"/>
      <c r="B515" s="31"/>
      <c r="C515" s="34"/>
      <c r="D515" s="31"/>
      <c r="E515" s="31"/>
      <c r="F515" s="31"/>
      <c r="G515" s="31"/>
      <c r="H515" s="34"/>
      <c r="I515" s="34"/>
      <c r="J515" s="34"/>
      <c r="K515" s="34"/>
      <c r="L515" s="34"/>
      <c r="M515" s="31"/>
      <c r="N515" s="31"/>
      <c r="O515" s="27"/>
      <c r="P515" s="33"/>
      <c r="Q515" s="33"/>
      <c r="U515" s="21"/>
    </row>
    <row r="516" spans="1:21" ht="15" hidden="1" customHeight="1">
      <c r="A516" s="31"/>
      <c r="B516" s="31"/>
      <c r="C516" s="34"/>
      <c r="D516" s="31"/>
      <c r="E516" s="31"/>
      <c r="F516" s="31"/>
      <c r="G516" s="31"/>
      <c r="H516" s="34"/>
      <c r="I516" s="34"/>
      <c r="J516" s="34"/>
      <c r="K516" s="34"/>
      <c r="L516" s="34"/>
      <c r="M516" s="31"/>
      <c r="N516" s="31"/>
      <c r="O516" s="27"/>
      <c r="P516" s="33"/>
      <c r="Q516" s="33"/>
      <c r="U516" s="21"/>
    </row>
    <row r="517" spans="1:21" ht="15" hidden="1" customHeight="1">
      <c r="A517" s="31"/>
      <c r="B517" s="31"/>
      <c r="C517" s="34"/>
      <c r="D517" s="31"/>
      <c r="E517" s="31"/>
      <c r="F517" s="31"/>
      <c r="G517" s="31"/>
      <c r="H517" s="34"/>
      <c r="I517" s="34"/>
      <c r="J517" s="34"/>
      <c r="K517" s="34"/>
      <c r="L517" s="34"/>
      <c r="M517" s="31"/>
      <c r="N517" s="31"/>
      <c r="O517" s="27"/>
      <c r="P517" s="33"/>
      <c r="Q517" s="33"/>
      <c r="U517" s="21"/>
    </row>
    <row r="518" spans="1:21" ht="15" hidden="1" customHeight="1">
      <c r="A518" s="31"/>
      <c r="B518" s="31"/>
      <c r="C518" s="34"/>
      <c r="D518" s="31"/>
      <c r="E518" s="31"/>
      <c r="F518" s="31"/>
      <c r="G518" s="31"/>
      <c r="H518" s="34"/>
      <c r="I518" s="34"/>
      <c r="J518" s="34"/>
      <c r="K518" s="34"/>
      <c r="L518" s="34"/>
      <c r="M518" s="31"/>
      <c r="N518" s="31"/>
      <c r="O518" s="27"/>
      <c r="P518" s="33"/>
      <c r="Q518" s="33"/>
      <c r="U518" s="21"/>
    </row>
    <row r="519" spans="1:21" ht="15" hidden="1" customHeight="1">
      <c r="A519" s="31"/>
      <c r="B519" s="31"/>
      <c r="C519" s="34"/>
      <c r="D519" s="31"/>
      <c r="E519" s="31"/>
      <c r="F519" s="31"/>
      <c r="G519" s="31"/>
      <c r="H519" s="34"/>
      <c r="I519" s="34"/>
      <c r="J519" s="34"/>
      <c r="K519" s="34"/>
      <c r="L519" s="34"/>
      <c r="M519" s="31"/>
      <c r="N519" s="31"/>
      <c r="O519" s="27"/>
      <c r="P519" s="33"/>
      <c r="Q519" s="33"/>
      <c r="U519" s="21"/>
    </row>
    <row r="520" spans="1:21" ht="15" hidden="1" customHeight="1">
      <c r="A520" s="31"/>
      <c r="B520" s="31"/>
      <c r="C520" s="34"/>
      <c r="D520" s="31"/>
      <c r="E520" s="31"/>
      <c r="F520" s="31"/>
      <c r="G520" s="31"/>
      <c r="H520" s="34"/>
      <c r="I520" s="34"/>
      <c r="J520" s="34"/>
      <c r="K520" s="34"/>
      <c r="L520" s="34"/>
      <c r="M520" s="31"/>
      <c r="N520" s="31"/>
      <c r="O520" s="27"/>
      <c r="P520" s="33"/>
      <c r="Q520" s="33"/>
      <c r="U520" s="21"/>
    </row>
    <row r="521" spans="1:21" ht="15" hidden="1" customHeight="1">
      <c r="A521" s="31"/>
      <c r="B521" s="31"/>
      <c r="C521" s="34"/>
      <c r="D521" s="31"/>
      <c r="E521" s="31"/>
      <c r="F521" s="31"/>
      <c r="G521" s="31"/>
      <c r="H521" s="34"/>
      <c r="I521" s="34"/>
      <c r="J521" s="34"/>
      <c r="K521" s="34"/>
      <c r="L521" s="34"/>
      <c r="M521" s="31"/>
      <c r="N521" s="31"/>
      <c r="O521" s="27"/>
      <c r="P521" s="33"/>
      <c r="Q521" s="33"/>
      <c r="U521" s="21"/>
    </row>
    <row r="522" spans="1:21" ht="15" hidden="1" customHeight="1">
      <c r="A522" s="31"/>
      <c r="B522" s="31"/>
      <c r="C522" s="34"/>
      <c r="D522" s="31"/>
      <c r="E522" s="31"/>
      <c r="F522" s="31"/>
      <c r="G522" s="31"/>
      <c r="H522" s="34"/>
      <c r="I522" s="34"/>
      <c r="J522" s="34"/>
      <c r="K522" s="34"/>
      <c r="L522" s="34"/>
      <c r="M522" s="31"/>
      <c r="N522" s="31"/>
      <c r="O522" s="27"/>
      <c r="P522" s="33"/>
      <c r="Q522" s="33"/>
      <c r="U522" s="21"/>
    </row>
    <row r="523" spans="1:21" ht="15" hidden="1" customHeight="1">
      <c r="A523" s="31"/>
      <c r="B523" s="31"/>
      <c r="C523" s="34"/>
      <c r="D523" s="31"/>
      <c r="E523" s="31"/>
      <c r="F523" s="31"/>
      <c r="G523" s="31"/>
      <c r="H523" s="34"/>
      <c r="I523" s="34"/>
      <c r="J523" s="34"/>
      <c r="K523" s="34"/>
      <c r="L523" s="34"/>
      <c r="M523" s="31"/>
      <c r="N523" s="31"/>
      <c r="O523" s="27"/>
      <c r="P523" s="33"/>
      <c r="Q523" s="33"/>
      <c r="U523" s="21"/>
    </row>
    <row r="524" spans="1:21" ht="15" hidden="1" customHeight="1">
      <c r="A524" s="31"/>
      <c r="B524" s="31"/>
      <c r="C524" s="34"/>
      <c r="D524" s="31"/>
      <c r="E524" s="31"/>
      <c r="F524" s="31"/>
      <c r="G524" s="31"/>
      <c r="H524" s="34"/>
      <c r="I524" s="34"/>
      <c r="J524" s="34"/>
      <c r="K524" s="34"/>
      <c r="L524" s="34"/>
      <c r="M524" s="31"/>
      <c r="N524" s="31"/>
      <c r="O524" s="27"/>
      <c r="P524" s="33"/>
      <c r="Q524" s="33"/>
      <c r="U524" s="21"/>
    </row>
    <row r="525" spans="1:21" ht="15" hidden="1" customHeight="1">
      <c r="A525" s="31"/>
      <c r="B525" s="31"/>
      <c r="C525" s="34"/>
      <c r="D525" s="31"/>
      <c r="E525" s="31"/>
      <c r="F525" s="31"/>
      <c r="G525" s="31"/>
      <c r="H525" s="34"/>
      <c r="I525" s="34"/>
      <c r="J525" s="34"/>
      <c r="K525" s="34"/>
      <c r="L525" s="34"/>
      <c r="M525" s="31"/>
      <c r="N525" s="31"/>
      <c r="O525" s="27"/>
      <c r="P525" s="33"/>
      <c r="Q525" s="33"/>
      <c r="U525" s="21"/>
    </row>
    <row r="526" spans="1:21" ht="15" hidden="1" customHeight="1">
      <c r="A526" s="31"/>
      <c r="B526" s="31"/>
      <c r="C526" s="34"/>
      <c r="D526" s="31"/>
      <c r="E526" s="31"/>
      <c r="F526" s="31"/>
      <c r="G526" s="31"/>
      <c r="H526" s="34"/>
      <c r="I526" s="34"/>
      <c r="J526" s="34"/>
      <c r="K526" s="34"/>
      <c r="L526" s="34"/>
      <c r="M526" s="31"/>
      <c r="N526" s="31"/>
      <c r="O526" s="27"/>
      <c r="P526" s="33"/>
      <c r="Q526" s="33"/>
      <c r="U526" s="21"/>
    </row>
    <row r="527" spans="1:21" ht="15" hidden="1" customHeight="1">
      <c r="A527" s="31"/>
      <c r="B527" s="31"/>
      <c r="C527" s="34"/>
      <c r="D527" s="31"/>
      <c r="E527" s="31"/>
      <c r="F527" s="31"/>
      <c r="G527" s="31"/>
      <c r="H527" s="34"/>
      <c r="I527" s="34"/>
      <c r="J527" s="34"/>
      <c r="K527" s="34"/>
      <c r="L527" s="34"/>
      <c r="M527" s="31"/>
      <c r="N527" s="31"/>
      <c r="O527" s="27"/>
      <c r="P527" s="33"/>
      <c r="Q527" s="33"/>
      <c r="U527" s="21"/>
    </row>
    <row r="528" spans="1:21" ht="15" hidden="1" customHeight="1">
      <c r="A528" s="31"/>
      <c r="B528" s="31"/>
      <c r="C528" s="34"/>
      <c r="D528" s="31"/>
      <c r="E528" s="31"/>
      <c r="F528" s="31"/>
      <c r="G528" s="31"/>
      <c r="H528" s="34"/>
      <c r="I528" s="34"/>
      <c r="J528" s="34"/>
      <c r="K528" s="34"/>
      <c r="L528" s="34"/>
      <c r="M528" s="31"/>
      <c r="N528" s="31"/>
      <c r="O528" s="27"/>
      <c r="P528" s="33"/>
      <c r="Q528" s="33"/>
      <c r="U528" s="21"/>
    </row>
    <row r="529" spans="1:21" ht="15" hidden="1" customHeight="1">
      <c r="A529" s="31"/>
      <c r="B529" s="31"/>
      <c r="C529" s="34"/>
      <c r="D529" s="31"/>
      <c r="E529" s="31"/>
      <c r="F529" s="31"/>
      <c r="G529" s="31"/>
      <c r="H529" s="34"/>
      <c r="I529" s="34"/>
      <c r="J529" s="34"/>
      <c r="K529" s="34"/>
      <c r="L529" s="34"/>
      <c r="M529" s="31"/>
      <c r="N529" s="31"/>
      <c r="O529" s="27"/>
      <c r="P529" s="33"/>
      <c r="Q529" s="33"/>
      <c r="U529" s="21"/>
    </row>
    <row r="530" spans="1:21" ht="15" hidden="1" customHeight="1">
      <c r="A530" s="31"/>
      <c r="B530" s="31"/>
      <c r="C530" s="34"/>
      <c r="D530" s="31"/>
      <c r="E530" s="31"/>
      <c r="F530" s="31"/>
      <c r="G530" s="31"/>
      <c r="H530" s="34"/>
      <c r="I530" s="34"/>
      <c r="J530" s="34"/>
      <c r="K530" s="36"/>
      <c r="L530" s="34"/>
      <c r="M530" s="31"/>
      <c r="N530" s="31"/>
      <c r="O530" s="27"/>
      <c r="P530" s="33"/>
      <c r="Q530" s="33"/>
      <c r="S530" s="35"/>
      <c r="U530" s="21"/>
    </row>
    <row r="531" spans="1:21" ht="15" hidden="1" customHeight="1">
      <c r="A531" s="31"/>
      <c r="B531" s="31"/>
      <c r="C531" s="34"/>
      <c r="D531" s="31"/>
      <c r="E531" s="31"/>
      <c r="F531" s="31"/>
      <c r="G531" s="31"/>
      <c r="H531" s="34"/>
      <c r="I531" s="34"/>
      <c r="J531" s="34"/>
      <c r="K531" s="34"/>
      <c r="L531" s="34"/>
      <c r="M531" s="31"/>
      <c r="N531" s="31"/>
      <c r="O531" s="27"/>
      <c r="P531" s="33"/>
      <c r="Q531" s="33"/>
      <c r="U531" s="21"/>
    </row>
    <row r="532" spans="1:21" ht="15" hidden="1" customHeight="1">
      <c r="A532" s="31"/>
      <c r="B532" s="31"/>
      <c r="C532" s="34"/>
      <c r="D532" s="31"/>
      <c r="E532" s="31"/>
      <c r="F532" s="31"/>
      <c r="G532" s="31"/>
      <c r="H532" s="34"/>
      <c r="I532" s="34"/>
      <c r="J532" s="34"/>
      <c r="K532" s="34"/>
      <c r="L532" s="34"/>
      <c r="M532" s="31"/>
      <c r="N532" s="31"/>
      <c r="O532" s="27"/>
      <c r="P532" s="33"/>
      <c r="Q532" s="33"/>
      <c r="U532" s="21"/>
    </row>
    <row r="533" spans="1:21" ht="15" hidden="1" customHeight="1">
      <c r="A533" s="31"/>
      <c r="B533" s="31"/>
      <c r="C533" s="34"/>
      <c r="D533" s="31"/>
      <c r="E533" s="31"/>
      <c r="F533" s="31"/>
      <c r="G533" s="31"/>
      <c r="H533" s="34"/>
      <c r="I533" s="34"/>
      <c r="J533" s="34"/>
      <c r="K533" s="34"/>
      <c r="L533" s="34"/>
      <c r="M533" s="31"/>
      <c r="N533" s="31"/>
      <c r="O533" s="27"/>
      <c r="P533" s="33"/>
      <c r="Q533" s="33"/>
      <c r="U533" s="21"/>
    </row>
    <row r="534" spans="1:21" ht="15" hidden="1" customHeight="1">
      <c r="A534" s="31"/>
      <c r="B534" s="31"/>
      <c r="C534" s="34"/>
      <c r="D534" s="31"/>
      <c r="E534" s="31"/>
      <c r="F534" s="31"/>
      <c r="G534" s="31"/>
      <c r="H534" s="34"/>
      <c r="I534" s="34"/>
      <c r="J534" s="34"/>
      <c r="K534" s="34"/>
      <c r="L534" s="34"/>
      <c r="M534" s="31"/>
      <c r="N534" s="31"/>
      <c r="O534" s="27"/>
      <c r="P534" s="33"/>
      <c r="Q534" s="33"/>
      <c r="U534" s="21"/>
    </row>
    <row r="535" spans="1:21" ht="15" hidden="1" customHeight="1">
      <c r="A535" s="31"/>
      <c r="B535" s="31"/>
      <c r="C535" s="34"/>
      <c r="D535" s="31"/>
      <c r="E535" s="31"/>
      <c r="F535" s="31"/>
      <c r="G535" s="31"/>
      <c r="H535" s="34"/>
      <c r="I535" s="34"/>
      <c r="J535" s="34"/>
      <c r="K535" s="34"/>
      <c r="L535" s="34"/>
      <c r="M535" s="31"/>
      <c r="N535" s="31"/>
      <c r="O535" s="27"/>
      <c r="P535" s="33"/>
      <c r="Q535" s="33"/>
      <c r="U535" s="21"/>
    </row>
    <row r="536" spans="1:21" ht="15" hidden="1" customHeight="1">
      <c r="A536" s="31"/>
      <c r="B536" s="31"/>
      <c r="C536" s="34"/>
      <c r="D536" s="31"/>
      <c r="E536" s="31"/>
      <c r="F536" s="31"/>
      <c r="G536" s="31"/>
      <c r="H536" s="34"/>
      <c r="I536" s="34"/>
      <c r="J536" s="34"/>
      <c r="K536" s="34"/>
      <c r="L536" s="34"/>
      <c r="M536" s="31"/>
      <c r="N536" s="31"/>
      <c r="O536" s="27"/>
      <c r="P536" s="33"/>
      <c r="Q536" s="33"/>
      <c r="U536" s="21"/>
    </row>
    <row r="537" spans="1:21" ht="15" hidden="1" customHeight="1">
      <c r="A537" s="31"/>
      <c r="B537" s="31"/>
      <c r="C537" s="34"/>
      <c r="D537" s="31"/>
      <c r="E537" s="31"/>
      <c r="F537" s="31"/>
      <c r="G537" s="31"/>
      <c r="H537" s="34"/>
      <c r="I537" s="34"/>
      <c r="J537" s="34"/>
      <c r="K537" s="34"/>
      <c r="L537" s="34"/>
      <c r="M537" s="31"/>
      <c r="N537" s="31"/>
      <c r="O537" s="27"/>
      <c r="P537" s="33"/>
      <c r="Q537" s="33"/>
      <c r="U537" s="21"/>
    </row>
    <row r="538" spans="1:21" ht="15" hidden="1" customHeight="1">
      <c r="A538" s="31"/>
      <c r="B538" s="31"/>
      <c r="C538" s="34"/>
      <c r="D538" s="31"/>
      <c r="E538" s="31"/>
      <c r="F538" s="31"/>
      <c r="G538" s="31"/>
      <c r="H538" s="34"/>
      <c r="I538" s="34"/>
      <c r="J538" s="34"/>
      <c r="K538" s="34"/>
      <c r="L538" s="34"/>
      <c r="M538" s="31"/>
      <c r="N538" s="31"/>
      <c r="O538" s="27"/>
      <c r="P538" s="33"/>
      <c r="Q538" s="33"/>
      <c r="U538" s="21"/>
    </row>
    <row r="539" spans="1:21" ht="15" hidden="1" customHeight="1">
      <c r="A539" s="31"/>
      <c r="B539" s="31"/>
      <c r="C539" s="34"/>
      <c r="D539" s="31"/>
      <c r="E539" s="31"/>
      <c r="F539" s="31"/>
      <c r="G539" s="31"/>
      <c r="H539" s="34"/>
      <c r="I539" s="34"/>
      <c r="J539" s="34"/>
      <c r="K539" s="34"/>
      <c r="L539" s="34"/>
      <c r="M539" s="31"/>
      <c r="N539" s="31"/>
      <c r="O539" s="27"/>
      <c r="P539" s="33"/>
      <c r="Q539" s="33"/>
      <c r="U539" s="21"/>
    </row>
    <row r="540" spans="1:21" ht="15" hidden="1" customHeight="1">
      <c r="A540" s="31"/>
      <c r="B540" s="31"/>
      <c r="C540" s="34"/>
      <c r="D540" s="31"/>
      <c r="E540" s="31"/>
      <c r="F540" s="31"/>
      <c r="G540" s="31"/>
      <c r="H540" s="34"/>
      <c r="I540" s="34"/>
      <c r="J540" s="34"/>
      <c r="K540" s="34"/>
      <c r="L540" s="34"/>
      <c r="M540" s="31"/>
      <c r="N540" s="31"/>
      <c r="O540" s="27"/>
      <c r="P540" s="33"/>
      <c r="Q540" s="33"/>
      <c r="U540" s="21"/>
    </row>
    <row r="541" spans="1:21" ht="15" hidden="1" customHeight="1">
      <c r="A541" s="31"/>
      <c r="B541" s="31"/>
      <c r="C541" s="34"/>
      <c r="D541" s="31"/>
      <c r="E541" s="31"/>
      <c r="F541" s="31"/>
      <c r="G541" s="31"/>
      <c r="H541" s="34"/>
      <c r="I541" s="34"/>
      <c r="J541" s="34"/>
      <c r="K541" s="34"/>
      <c r="L541" s="34"/>
      <c r="M541" s="31"/>
      <c r="N541" s="31"/>
      <c r="O541" s="27"/>
      <c r="P541" s="33"/>
      <c r="Q541" s="33"/>
      <c r="U541" s="21"/>
    </row>
    <row r="542" spans="1:21" ht="15" hidden="1" customHeight="1">
      <c r="A542" s="31"/>
      <c r="B542" s="31"/>
      <c r="C542" s="34"/>
      <c r="D542" s="31"/>
      <c r="E542" s="31"/>
      <c r="F542" s="31"/>
      <c r="G542" s="31"/>
      <c r="H542" s="34"/>
      <c r="I542" s="34"/>
      <c r="J542" s="34"/>
      <c r="K542" s="34"/>
      <c r="L542" s="34"/>
      <c r="M542" s="31"/>
      <c r="N542" s="31"/>
      <c r="O542" s="27"/>
      <c r="P542" s="33"/>
      <c r="Q542" s="33"/>
      <c r="U542" s="21"/>
    </row>
    <row r="543" spans="1:21" ht="15" hidden="1" customHeight="1">
      <c r="A543" s="31"/>
      <c r="B543" s="31"/>
      <c r="C543" s="34"/>
      <c r="D543" s="31"/>
      <c r="E543" s="31"/>
      <c r="F543" s="31"/>
      <c r="G543" s="31"/>
      <c r="H543" s="34"/>
      <c r="I543" s="34"/>
      <c r="J543" s="34"/>
      <c r="K543" s="34"/>
      <c r="L543" s="34"/>
      <c r="M543" s="31"/>
      <c r="N543" s="31"/>
      <c r="O543" s="27"/>
      <c r="P543" s="33"/>
      <c r="Q543" s="33"/>
      <c r="U543" s="21"/>
    </row>
    <row r="544" spans="1:21" ht="15" hidden="1" customHeight="1">
      <c r="A544" s="31"/>
      <c r="B544" s="31"/>
      <c r="C544" s="34"/>
      <c r="D544" s="31"/>
      <c r="E544" s="31"/>
      <c r="F544" s="31"/>
      <c r="G544" s="31"/>
      <c r="H544" s="34"/>
      <c r="I544" s="34"/>
      <c r="J544" s="34"/>
      <c r="K544" s="34"/>
      <c r="L544" s="34"/>
      <c r="M544" s="31"/>
      <c r="N544" s="31"/>
      <c r="O544" s="27"/>
      <c r="P544" s="33"/>
      <c r="Q544" s="33"/>
      <c r="U544" s="21"/>
    </row>
    <row r="545" spans="1:21" ht="15" hidden="1" customHeight="1">
      <c r="A545" s="31"/>
      <c r="B545" s="31"/>
      <c r="C545" s="34"/>
      <c r="D545" s="31"/>
      <c r="E545" s="31"/>
      <c r="F545" s="31"/>
      <c r="G545" s="31"/>
      <c r="H545" s="34"/>
      <c r="I545" s="34"/>
      <c r="J545" s="34"/>
      <c r="K545" s="34"/>
      <c r="L545" s="34"/>
      <c r="M545" s="31"/>
      <c r="N545" s="31"/>
      <c r="O545" s="27"/>
      <c r="P545" s="33"/>
      <c r="Q545" s="33"/>
      <c r="U545" s="21"/>
    </row>
    <row r="546" spans="1:21" ht="15" hidden="1" customHeight="1">
      <c r="A546" s="31"/>
      <c r="B546" s="31"/>
      <c r="C546" s="34"/>
      <c r="D546" s="31"/>
      <c r="E546" s="31"/>
      <c r="F546" s="31"/>
      <c r="G546" s="31"/>
      <c r="H546" s="34"/>
      <c r="I546" s="34"/>
      <c r="J546" s="34"/>
      <c r="K546" s="34"/>
      <c r="L546" s="34"/>
      <c r="M546" s="31"/>
      <c r="N546" s="31"/>
      <c r="O546" s="27"/>
      <c r="P546" s="33"/>
      <c r="Q546" s="33"/>
      <c r="U546" s="21"/>
    </row>
    <row r="547" spans="1:21" ht="15" hidden="1" customHeight="1">
      <c r="A547" s="31"/>
      <c r="B547" s="31"/>
      <c r="C547" s="34"/>
      <c r="D547" s="31"/>
      <c r="E547" s="31"/>
      <c r="F547" s="31"/>
      <c r="G547" s="31"/>
      <c r="H547" s="34"/>
      <c r="I547" s="34"/>
      <c r="J547" s="34"/>
      <c r="K547" s="34"/>
      <c r="L547" s="34"/>
      <c r="M547" s="31"/>
      <c r="N547" s="31"/>
      <c r="O547" s="27"/>
      <c r="P547" s="33"/>
      <c r="Q547" s="33"/>
      <c r="U547" s="21"/>
    </row>
    <row r="548" spans="1:21" ht="15" hidden="1" customHeight="1">
      <c r="A548" s="31"/>
      <c r="B548" s="31"/>
      <c r="C548" s="34"/>
      <c r="D548" s="31"/>
      <c r="E548" s="31"/>
      <c r="F548" s="31"/>
      <c r="G548" s="31"/>
      <c r="H548" s="34"/>
      <c r="I548" s="34"/>
      <c r="J548" s="34"/>
      <c r="K548" s="34"/>
      <c r="L548" s="34"/>
      <c r="M548" s="31"/>
      <c r="N548" s="31"/>
      <c r="O548" s="27"/>
      <c r="P548" s="33"/>
      <c r="Q548" s="33"/>
      <c r="U548" s="21"/>
    </row>
    <row r="549" spans="1:21" ht="15" hidden="1" customHeight="1">
      <c r="A549" s="31"/>
      <c r="B549" s="31"/>
      <c r="C549" s="34"/>
      <c r="D549" s="31"/>
      <c r="E549" s="31"/>
      <c r="F549" s="31"/>
      <c r="G549" s="31"/>
      <c r="H549" s="34"/>
      <c r="I549" s="34"/>
      <c r="J549" s="34"/>
      <c r="K549" s="34"/>
      <c r="L549" s="34"/>
      <c r="M549" s="31"/>
      <c r="N549" s="31"/>
      <c r="O549" s="27"/>
      <c r="P549" s="33"/>
      <c r="Q549" s="33"/>
      <c r="U549" s="21"/>
    </row>
    <row r="550" spans="1:21" ht="15" hidden="1" customHeight="1">
      <c r="A550" s="31"/>
      <c r="B550" s="31"/>
      <c r="C550" s="34"/>
      <c r="D550" s="31"/>
      <c r="E550" s="31"/>
      <c r="F550" s="31"/>
      <c r="G550" s="31"/>
      <c r="H550" s="34"/>
      <c r="I550" s="34"/>
      <c r="J550" s="34"/>
      <c r="K550" s="34"/>
      <c r="L550" s="34"/>
      <c r="M550" s="31"/>
      <c r="N550" s="31"/>
      <c r="O550" s="27"/>
      <c r="P550" s="33"/>
      <c r="Q550" s="33"/>
      <c r="U550" s="21"/>
    </row>
    <row r="551" spans="1:21" ht="15" hidden="1" customHeight="1">
      <c r="A551" s="31"/>
      <c r="B551" s="31"/>
      <c r="C551" s="34"/>
      <c r="D551" s="31"/>
      <c r="E551" s="31"/>
      <c r="F551" s="31"/>
      <c r="G551" s="31"/>
      <c r="H551" s="34"/>
      <c r="I551" s="34"/>
      <c r="J551" s="34"/>
      <c r="K551" s="34"/>
      <c r="L551" s="34"/>
      <c r="M551" s="31"/>
      <c r="N551" s="31"/>
      <c r="O551" s="27"/>
      <c r="P551" s="33"/>
      <c r="Q551" s="33"/>
      <c r="U551" s="21"/>
    </row>
    <row r="552" spans="1:21" ht="15" hidden="1" customHeight="1">
      <c r="A552" s="31"/>
      <c r="B552" s="31"/>
      <c r="C552" s="34"/>
      <c r="D552" s="31"/>
      <c r="E552" s="31"/>
      <c r="F552" s="31"/>
      <c r="G552" s="31"/>
      <c r="H552" s="34"/>
      <c r="I552" s="34"/>
      <c r="J552" s="34"/>
      <c r="K552" s="34"/>
      <c r="L552" s="34"/>
      <c r="M552" s="31"/>
      <c r="N552" s="31"/>
      <c r="O552" s="27"/>
      <c r="P552" s="33"/>
      <c r="Q552" s="33"/>
      <c r="U552" s="21"/>
    </row>
    <row r="553" spans="1:21" ht="15" hidden="1" customHeight="1">
      <c r="A553" s="31"/>
      <c r="B553" s="31"/>
      <c r="C553" s="34"/>
      <c r="D553" s="31"/>
      <c r="E553" s="31"/>
      <c r="F553" s="31"/>
      <c r="G553" s="31"/>
      <c r="H553" s="34"/>
      <c r="I553" s="34"/>
      <c r="J553" s="34"/>
      <c r="K553" s="34"/>
      <c r="L553" s="34"/>
      <c r="M553" s="31"/>
      <c r="N553" s="31"/>
      <c r="O553" s="27"/>
      <c r="P553" s="33"/>
      <c r="Q553" s="33"/>
      <c r="U553" s="21"/>
    </row>
    <row r="554" spans="1:21" ht="15" hidden="1" customHeight="1">
      <c r="A554" s="31"/>
      <c r="B554" s="31"/>
      <c r="C554" s="34"/>
      <c r="D554" s="31"/>
      <c r="E554" s="31"/>
      <c r="F554" s="31"/>
      <c r="G554" s="31"/>
      <c r="H554" s="34"/>
      <c r="I554" s="34"/>
      <c r="J554" s="34"/>
      <c r="K554" s="36"/>
      <c r="L554" s="34"/>
      <c r="M554" s="31"/>
      <c r="N554" s="31"/>
      <c r="O554" s="27"/>
      <c r="Q554" s="33"/>
      <c r="S554" s="35"/>
      <c r="U554" s="21"/>
    </row>
    <row r="555" spans="1:21" ht="15" hidden="1" customHeight="1">
      <c r="A555" s="31"/>
      <c r="B555" s="31"/>
      <c r="C555" s="34"/>
      <c r="D555" s="31"/>
      <c r="E555" s="31"/>
      <c r="F555" s="31"/>
      <c r="G555" s="31"/>
      <c r="H555" s="34"/>
      <c r="I555" s="34"/>
      <c r="J555" s="34"/>
      <c r="K555" s="34"/>
      <c r="L555" s="34"/>
      <c r="M555" s="31"/>
      <c r="N555" s="31"/>
      <c r="O555" s="27"/>
      <c r="P555" s="33"/>
      <c r="Q555" s="33"/>
      <c r="U555" s="21"/>
    </row>
    <row r="556" spans="1:21" ht="15" hidden="1" customHeight="1">
      <c r="A556" s="31"/>
      <c r="B556" s="31"/>
      <c r="C556" s="34"/>
      <c r="D556" s="31"/>
      <c r="E556" s="31"/>
      <c r="F556" s="31"/>
      <c r="G556" s="31"/>
      <c r="H556" s="34"/>
      <c r="I556" s="34"/>
      <c r="J556" s="34"/>
      <c r="K556" s="34"/>
      <c r="L556" s="34"/>
      <c r="M556" s="31"/>
      <c r="N556" s="31"/>
      <c r="O556" s="27"/>
      <c r="P556" s="33"/>
      <c r="Q556" s="33"/>
      <c r="U556" s="21"/>
    </row>
    <row r="557" spans="1:21" ht="15" hidden="1" customHeight="1">
      <c r="A557" s="31"/>
      <c r="B557" s="31"/>
      <c r="C557" s="34"/>
      <c r="D557" s="31"/>
      <c r="E557" s="31"/>
      <c r="F557" s="31"/>
      <c r="G557" s="31"/>
      <c r="H557" s="34"/>
      <c r="I557" s="34"/>
      <c r="J557" s="34"/>
      <c r="K557" s="34"/>
      <c r="L557" s="34"/>
      <c r="M557" s="31"/>
      <c r="N557" s="31"/>
      <c r="O557" s="27"/>
      <c r="P557" s="33"/>
      <c r="Q557" s="33"/>
      <c r="U557" s="21"/>
    </row>
    <row r="558" spans="1:21" ht="15" hidden="1" customHeight="1">
      <c r="A558" s="31"/>
      <c r="B558" s="31"/>
      <c r="C558" s="34"/>
      <c r="D558" s="31"/>
      <c r="E558" s="31"/>
      <c r="F558" s="31"/>
      <c r="G558" s="31"/>
      <c r="H558" s="34"/>
      <c r="I558" s="34"/>
      <c r="J558" s="34"/>
      <c r="K558" s="34"/>
      <c r="L558" s="34"/>
      <c r="M558" s="31"/>
      <c r="N558" s="31"/>
      <c r="O558" s="27"/>
      <c r="P558" s="33"/>
      <c r="Q558" s="33"/>
      <c r="U558" s="21"/>
    </row>
    <row r="559" spans="1:21" ht="15" hidden="1" customHeight="1">
      <c r="A559" s="31"/>
      <c r="B559" s="31"/>
      <c r="C559" s="34"/>
      <c r="D559" s="31"/>
      <c r="E559" s="31"/>
      <c r="F559" s="31"/>
      <c r="G559" s="31"/>
      <c r="H559" s="34"/>
      <c r="I559" s="34"/>
      <c r="J559" s="34"/>
      <c r="K559" s="34"/>
      <c r="L559" s="34"/>
      <c r="M559" s="31"/>
      <c r="N559" s="31"/>
      <c r="O559" s="27"/>
      <c r="P559" s="33"/>
      <c r="Q559" s="33"/>
      <c r="U559" s="21"/>
    </row>
    <row r="560" spans="1:21" ht="15" hidden="1" customHeight="1">
      <c r="A560" s="31"/>
      <c r="B560" s="31"/>
      <c r="C560" s="34"/>
      <c r="D560" s="31"/>
      <c r="E560" s="31"/>
      <c r="F560" s="31"/>
      <c r="G560" s="31"/>
      <c r="H560" s="34"/>
      <c r="I560" s="34"/>
      <c r="J560" s="34"/>
      <c r="K560" s="34"/>
      <c r="L560" s="34"/>
      <c r="M560" s="31"/>
      <c r="N560" s="31"/>
      <c r="O560" s="27"/>
      <c r="P560" s="33"/>
      <c r="Q560" s="33"/>
      <c r="U560" s="21"/>
    </row>
    <row r="561" spans="1:21" ht="15" hidden="1" customHeight="1">
      <c r="A561" s="31"/>
      <c r="B561" s="31"/>
      <c r="C561" s="34"/>
      <c r="D561" s="31"/>
      <c r="E561" s="31"/>
      <c r="F561" s="31"/>
      <c r="G561" s="31"/>
      <c r="H561" s="34"/>
      <c r="I561" s="34"/>
      <c r="J561" s="34"/>
      <c r="K561" s="34"/>
      <c r="L561" s="34"/>
      <c r="M561" s="31"/>
      <c r="N561" s="31"/>
      <c r="O561" s="27"/>
      <c r="P561" s="33"/>
      <c r="Q561" s="33"/>
      <c r="U561" s="21"/>
    </row>
    <row r="562" spans="1:21" ht="15" hidden="1" customHeight="1">
      <c r="A562" s="31"/>
      <c r="B562" s="31"/>
      <c r="C562" s="34"/>
      <c r="D562" s="31"/>
      <c r="E562" s="31"/>
      <c r="F562" s="31"/>
      <c r="G562" s="31"/>
      <c r="H562" s="34"/>
      <c r="I562" s="34"/>
      <c r="J562" s="34"/>
      <c r="K562" s="34"/>
      <c r="L562" s="34"/>
      <c r="M562" s="31"/>
      <c r="N562" s="31"/>
      <c r="O562" s="27"/>
      <c r="P562" s="33"/>
      <c r="Q562" s="33"/>
      <c r="U562" s="21"/>
    </row>
    <row r="563" spans="1:21" ht="15" hidden="1" customHeight="1">
      <c r="A563" s="31"/>
      <c r="B563" s="31"/>
      <c r="C563" s="34"/>
      <c r="D563" s="31"/>
      <c r="E563" s="31"/>
      <c r="F563" s="31"/>
      <c r="G563" s="31"/>
      <c r="H563" s="34"/>
      <c r="I563" s="34"/>
      <c r="J563" s="34"/>
      <c r="K563" s="34"/>
      <c r="L563" s="34"/>
      <c r="M563" s="31"/>
      <c r="N563" s="31"/>
      <c r="O563" s="27"/>
      <c r="P563" s="33"/>
      <c r="Q563" s="33"/>
      <c r="U563" s="21"/>
    </row>
    <row r="564" spans="1:21" ht="15" hidden="1" customHeight="1">
      <c r="A564" s="31"/>
      <c r="B564" s="31"/>
      <c r="C564" s="34"/>
      <c r="D564" s="31"/>
      <c r="E564" s="31"/>
      <c r="F564" s="31"/>
      <c r="G564" s="31"/>
      <c r="H564" s="34"/>
      <c r="I564" s="34"/>
      <c r="J564" s="34"/>
      <c r="K564" s="34"/>
      <c r="L564" s="34"/>
      <c r="M564" s="31"/>
      <c r="N564" s="31"/>
      <c r="O564" s="27"/>
      <c r="P564" s="33"/>
      <c r="Q564" s="33"/>
      <c r="U564" s="21"/>
    </row>
    <row r="565" spans="1:21" ht="15" hidden="1" customHeight="1">
      <c r="A565" s="31"/>
      <c r="B565" s="31"/>
      <c r="C565" s="34"/>
      <c r="D565" s="31"/>
      <c r="E565" s="31"/>
      <c r="F565" s="31"/>
      <c r="G565" s="31"/>
      <c r="H565" s="34"/>
      <c r="I565" s="34"/>
      <c r="J565" s="34"/>
      <c r="K565" s="34"/>
      <c r="L565" s="34"/>
      <c r="M565" s="31"/>
      <c r="N565" s="31"/>
      <c r="O565" s="27"/>
      <c r="P565" s="33"/>
      <c r="Q565" s="33"/>
      <c r="U565" s="21"/>
    </row>
    <row r="566" spans="1:21" ht="15" hidden="1" customHeight="1">
      <c r="A566" s="31"/>
      <c r="B566" s="31"/>
      <c r="C566" s="34"/>
      <c r="D566" s="31"/>
      <c r="E566" s="31"/>
      <c r="F566" s="31"/>
      <c r="G566" s="31"/>
      <c r="H566" s="34"/>
      <c r="I566" s="34"/>
      <c r="J566" s="34"/>
      <c r="K566" s="34"/>
      <c r="L566" s="34"/>
      <c r="M566" s="31"/>
      <c r="N566" s="31"/>
      <c r="O566" s="27"/>
      <c r="P566" s="33"/>
      <c r="Q566" s="33"/>
      <c r="U566" s="21"/>
    </row>
    <row r="567" spans="1:21" ht="15" hidden="1" customHeight="1">
      <c r="A567" s="31"/>
      <c r="B567" s="31"/>
      <c r="C567" s="34"/>
      <c r="D567" s="31"/>
      <c r="E567" s="31"/>
      <c r="F567" s="31"/>
      <c r="G567" s="31"/>
      <c r="H567" s="34"/>
      <c r="I567" s="34"/>
      <c r="J567" s="34"/>
      <c r="K567" s="34"/>
      <c r="L567" s="34"/>
      <c r="M567" s="31"/>
      <c r="N567" s="31"/>
      <c r="O567" s="27"/>
      <c r="P567" s="33"/>
      <c r="Q567" s="33"/>
      <c r="U567" s="21"/>
    </row>
    <row r="568" spans="1:21" ht="15" hidden="1" customHeight="1">
      <c r="A568" s="31"/>
      <c r="B568" s="31"/>
      <c r="C568" s="34"/>
      <c r="D568" s="31"/>
      <c r="E568" s="31"/>
      <c r="F568" s="31"/>
      <c r="G568" s="31"/>
      <c r="H568" s="34"/>
      <c r="I568" s="34"/>
      <c r="J568" s="34"/>
      <c r="K568" s="34"/>
      <c r="L568" s="34"/>
      <c r="M568" s="31"/>
      <c r="N568" s="31"/>
      <c r="O568" s="27"/>
      <c r="P568" s="33"/>
      <c r="Q568" s="33"/>
      <c r="U568" s="21"/>
    </row>
    <row r="569" spans="1:21" ht="15" hidden="1" customHeight="1">
      <c r="A569" s="31"/>
      <c r="B569" s="31"/>
      <c r="C569" s="34"/>
      <c r="D569" s="31"/>
      <c r="E569" s="31"/>
      <c r="F569" s="31"/>
      <c r="G569" s="31"/>
      <c r="H569" s="34"/>
      <c r="I569" s="34"/>
      <c r="J569" s="34"/>
      <c r="K569" s="34"/>
      <c r="L569" s="34"/>
      <c r="M569" s="31"/>
      <c r="N569" s="31"/>
      <c r="O569" s="27"/>
      <c r="P569" s="33"/>
      <c r="Q569" s="33"/>
      <c r="U569" s="21"/>
    </row>
    <row r="570" spans="1:21" ht="15" hidden="1" customHeight="1">
      <c r="A570" s="31"/>
      <c r="B570" s="31"/>
      <c r="C570" s="34"/>
      <c r="D570" s="31"/>
      <c r="E570" s="31"/>
      <c r="F570" s="31"/>
      <c r="G570" s="31"/>
      <c r="H570" s="34"/>
      <c r="I570" s="34"/>
      <c r="J570" s="34"/>
      <c r="K570" s="34"/>
      <c r="L570" s="34"/>
      <c r="M570" s="31"/>
      <c r="N570" s="31"/>
      <c r="O570" s="27"/>
      <c r="P570" s="33"/>
      <c r="Q570" s="33"/>
      <c r="U570" s="21"/>
    </row>
    <row r="571" spans="1:21" ht="15" hidden="1" customHeight="1">
      <c r="A571" s="31"/>
      <c r="B571" s="31"/>
      <c r="C571" s="34"/>
      <c r="D571" s="31"/>
      <c r="E571" s="31"/>
      <c r="F571" s="31"/>
      <c r="G571" s="31"/>
      <c r="H571" s="34"/>
      <c r="I571" s="34"/>
      <c r="J571" s="34"/>
      <c r="K571" s="34"/>
      <c r="L571" s="34"/>
      <c r="M571" s="31"/>
      <c r="N571" s="31"/>
      <c r="O571" s="27"/>
      <c r="P571" s="33"/>
      <c r="Q571" s="33"/>
      <c r="U571" s="21"/>
    </row>
    <row r="572" spans="1:21" ht="15" hidden="1" customHeight="1">
      <c r="A572" s="31"/>
      <c r="B572" s="31"/>
      <c r="C572" s="34"/>
      <c r="D572" s="31"/>
      <c r="E572" s="31"/>
      <c r="F572" s="31"/>
      <c r="G572" s="31"/>
      <c r="H572" s="34"/>
      <c r="I572" s="34"/>
      <c r="J572" s="34"/>
      <c r="K572" s="34"/>
      <c r="L572" s="34"/>
      <c r="M572" s="31"/>
      <c r="N572" s="31"/>
      <c r="O572" s="27"/>
      <c r="P572" s="33"/>
      <c r="Q572" s="33"/>
      <c r="U572" s="21"/>
    </row>
    <row r="573" spans="1:21" ht="15" hidden="1" customHeight="1">
      <c r="A573" s="31"/>
      <c r="B573" s="31"/>
      <c r="C573" s="34"/>
      <c r="D573" s="31"/>
      <c r="E573" s="31"/>
      <c r="F573" s="31"/>
      <c r="G573" s="31"/>
      <c r="H573" s="34"/>
      <c r="I573" s="34"/>
      <c r="J573" s="34"/>
      <c r="K573" s="34"/>
      <c r="L573" s="34"/>
      <c r="M573" s="31"/>
      <c r="N573" s="31"/>
      <c r="O573" s="27"/>
      <c r="P573" s="33"/>
      <c r="Q573" s="33"/>
      <c r="U573" s="21"/>
    </row>
    <row r="574" spans="1:21" ht="15" hidden="1" customHeight="1">
      <c r="A574" s="31"/>
      <c r="B574" s="31"/>
      <c r="C574" s="34"/>
      <c r="D574" s="31"/>
      <c r="E574" s="31"/>
      <c r="F574" s="31"/>
      <c r="G574" s="31"/>
      <c r="H574" s="34"/>
      <c r="I574" s="34"/>
      <c r="J574" s="34"/>
      <c r="K574" s="34"/>
      <c r="L574" s="34"/>
      <c r="M574" s="31"/>
      <c r="N574" s="31"/>
      <c r="O574" s="27"/>
      <c r="P574" s="33"/>
      <c r="Q574" s="33"/>
      <c r="U574" s="21"/>
    </row>
    <row r="575" spans="1:21" ht="15" hidden="1" customHeight="1">
      <c r="A575" s="31"/>
      <c r="B575" s="31"/>
      <c r="C575" s="34"/>
      <c r="D575" s="31"/>
      <c r="E575" s="31"/>
      <c r="F575" s="31"/>
      <c r="G575" s="31"/>
      <c r="H575" s="34"/>
      <c r="I575" s="34"/>
      <c r="J575" s="34"/>
      <c r="K575" s="34"/>
      <c r="L575" s="34"/>
      <c r="M575" s="31"/>
      <c r="N575" s="31"/>
      <c r="O575" s="27"/>
      <c r="P575" s="33"/>
      <c r="Q575" s="33"/>
      <c r="U575" s="21"/>
    </row>
    <row r="576" spans="1:21" ht="15" hidden="1" customHeight="1">
      <c r="A576" s="31"/>
      <c r="B576" s="31"/>
      <c r="C576" s="34"/>
      <c r="D576" s="31"/>
      <c r="E576" s="31"/>
      <c r="F576" s="31"/>
      <c r="G576" s="31"/>
      <c r="H576" s="34"/>
      <c r="I576" s="34"/>
      <c r="J576" s="34"/>
      <c r="K576" s="34"/>
      <c r="L576" s="34"/>
      <c r="M576" s="31"/>
      <c r="N576" s="31"/>
      <c r="O576" s="27"/>
      <c r="P576" s="33"/>
      <c r="Q576" s="33"/>
    </row>
    <row r="577" spans="1:19" ht="14.4" hidden="1" customHeight="1">
      <c r="A577" s="31"/>
      <c r="B577" s="31"/>
      <c r="C577" s="34"/>
      <c r="D577" s="31"/>
      <c r="E577" s="31"/>
      <c r="F577" s="31"/>
      <c r="G577" s="31"/>
      <c r="H577" s="34"/>
      <c r="I577" s="34"/>
      <c r="J577" s="34"/>
      <c r="K577" s="34"/>
      <c r="L577" s="34"/>
      <c r="M577" s="31"/>
      <c r="N577" s="31"/>
      <c r="P577" s="33"/>
      <c r="Q577" s="33"/>
    </row>
    <row r="578" spans="1:19" ht="14.4" hidden="1" customHeight="1">
      <c r="A578" s="31"/>
      <c r="B578" s="31"/>
      <c r="C578" s="34"/>
      <c r="D578" s="31"/>
      <c r="E578" s="31"/>
      <c r="F578" s="31"/>
      <c r="G578" s="31"/>
      <c r="H578" s="34"/>
      <c r="I578" s="34"/>
      <c r="J578" s="34"/>
      <c r="K578" s="34"/>
      <c r="L578" s="34"/>
      <c r="M578" s="31"/>
      <c r="N578" s="31"/>
      <c r="P578" s="33"/>
      <c r="Q578" s="33"/>
    </row>
    <row r="579" spans="1:19" ht="14.4" hidden="1" customHeight="1">
      <c r="A579" s="31"/>
      <c r="B579" s="31"/>
      <c r="C579" s="34"/>
      <c r="D579" s="31"/>
      <c r="E579" s="31"/>
      <c r="F579" s="31"/>
      <c r="G579" s="31"/>
      <c r="H579" s="34"/>
      <c r="I579" s="34"/>
      <c r="J579" s="34"/>
      <c r="K579" s="34"/>
      <c r="L579" s="34"/>
      <c r="M579" s="31"/>
      <c r="N579" s="31"/>
      <c r="P579" s="33"/>
      <c r="Q579" s="33"/>
    </row>
    <row r="580" spans="1:19" ht="14.4" hidden="1" customHeight="1">
      <c r="A580" s="31"/>
      <c r="B580" s="31"/>
      <c r="C580" s="34"/>
      <c r="D580" s="31"/>
      <c r="E580" s="31"/>
      <c r="F580" s="31"/>
      <c r="G580" s="31"/>
      <c r="H580" s="34"/>
      <c r="I580" s="34"/>
      <c r="J580" s="34"/>
      <c r="K580" s="37"/>
      <c r="L580" s="34"/>
      <c r="M580" s="31"/>
      <c r="N580" s="31"/>
      <c r="P580" s="33"/>
      <c r="Q580" s="33"/>
      <c r="S580" s="35"/>
    </row>
    <row r="581" spans="1:19" ht="14.4" hidden="1" customHeight="1">
      <c r="A581" s="31"/>
      <c r="B581" s="31"/>
      <c r="C581" s="34"/>
      <c r="D581" s="31"/>
      <c r="E581" s="31"/>
      <c r="F581" s="31"/>
      <c r="G581" s="31"/>
      <c r="H581" s="34"/>
      <c r="I581" s="34"/>
      <c r="J581" s="34"/>
      <c r="K581" s="37"/>
      <c r="L581" s="34"/>
      <c r="M581" s="31"/>
      <c r="N581" s="31"/>
      <c r="P581" s="33"/>
      <c r="Q581" s="33"/>
      <c r="S581" s="35"/>
    </row>
    <row r="582" spans="1:19" ht="14.4" hidden="1" customHeight="1">
      <c r="A582" s="31"/>
      <c r="B582" s="31"/>
      <c r="C582" s="34"/>
      <c r="D582" s="31"/>
      <c r="E582" s="31"/>
      <c r="F582" s="31"/>
      <c r="G582" s="31"/>
      <c r="H582" s="34"/>
      <c r="I582" s="34"/>
      <c r="J582" s="34"/>
      <c r="K582" s="34"/>
      <c r="L582" s="34"/>
      <c r="M582" s="31"/>
      <c r="N582" s="31"/>
      <c r="P582" s="33"/>
      <c r="Q582" s="33"/>
    </row>
    <row r="583" spans="1:19" ht="14.4" hidden="1" customHeight="1">
      <c r="A583" s="31"/>
      <c r="B583" s="31"/>
      <c r="C583" s="34"/>
      <c r="D583" s="31"/>
      <c r="E583" s="31"/>
      <c r="F583" s="31"/>
      <c r="G583" s="31"/>
      <c r="H583" s="34"/>
      <c r="I583" s="34"/>
      <c r="J583" s="34"/>
      <c r="K583" s="34"/>
      <c r="L583" s="34"/>
      <c r="M583" s="31"/>
      <c r="N583" s="31"/>
      <c r="P583" s="33"/>
      <c r="Q583" s="33"/>
    </row>
    <row r="584" spans="1:19" ht="14.4" hidden="1" customHeight="1">
      <c r="A584" s="31"/>
      <c r="B584" s="31"/>
      <c r="C584" s="34"/>
      <c r="D584" s="31"/>
      <c r="E584" s="31"/>
      <c r="F584" s="31"/>
      <c r="G584" s="31"/>
      <c r="H584" s="34"/>
      <c r="I584" s="34"/>
      <c r="J584" s="34"/>
      <c r="K584" s="34"/>
      <c r="L584" s="34"/>
      <c r="M584" s="31"/>
      <c r="N584" s="31"/>
      <c r="P584" s="33"/>
      <c r="Q584" s="33"/>
    </row>
    <row r="585" spans="1:19" ht="14.4" hidden="1" customHeight="1">
      <c r="A585" s="31"/>
      <c r="B585" s="31"/>
      <c r="C585" s="34"/>
      <c r="D585" s="31"/>
      <c r="E585" s="31"/>
      <c r="F585" s="31"/>
      <c r="G585" s="31"/>
      <c r="H585" s="34"/>
      <c r="I585" s="34"/>
      <c r="J585" s="34"/>
      <c r="K585" s="34"/>
      <c r="L585" s="34"/>
      <c r="M585" s="31"/>
      <c r="N585" s="31"/>
      <c r="P585" s="33"/>
      <c r="Q585" s="33"/>
    </row>
    <row r="586" spans="1:19" ht="14.4" hidden="1" customHeight="1">
      <c r="A586" s="31"/>
      <c r="B586" s="31"/>
      <c r="C586" s="34"/>
      <c r="D586" s="31"/>
      <c r="E586" s="31"/>
      <c r="F586" s="31"/>
      <c r="G586" s="31"/>
      <c r="H586" s="34"/>
      <c r="I586" s="34"/>
      <c r="J586" s="34"/>
      <c r="K586" s="34"/>
      <c r="L586" s="34"/>
      <c r="M586" s="31"/>
      <c r="N586" s="31"/>
      <c r="P586" s="33"/>
      <c r="Q586" s="33"/>
    </row>
    <row r="587" spans="1:19" ht="14.4" hidden="1" customHeight="1">
      <c r="A587" s="31"/>
      <c r="B587" s="31"/>
      <c r="C587" s="34"/>
      <c r="D587" s="31"/>
      <c r="E587" s="31"/>
      <c r="F587" s="31"/>
      <c r="G587" s="31"/>
      <c r="H587" s="34"/>
      <c r="I587" s="34"/>
      <c r="J587" s="34"/>
      <c r="K587" s="34"/>
      <c r="L587" s="34"/>
      <c r="M587" s="31"/>
      <c r="N587" s="31"/>
      <c r="P587" s="33"/>
      <c r="Q587" s="33"/>
    </row>
    <row r="588" spans="1:19" ht="14.4" hidden="1" customHeight="1">
      <c r="A588" s="31"/>
      <c r="B588" s="31"/>
      <c r="C588" s="34"/>
      <c r="D588" s="31"/>
      <c r="E588" s="31"/>
      <c r="F588" s="31"/>
      <c r="G588" s="31"/>
      <c r="H588" s="34"/>
      <c r="I588" s="34"/>
      <c r="J588" s="34"/>
      <c r="K588" s="34"/>
      <c r="L588" s="34"/>
      <c r="M588" s="31"/>
      <c r="N588" s="31"/>
      <c r="P588" s="33"/>
      <c r="Q588" s="33"/>
    </row>
    <row r="589" spans="1:19" ht="14.4" hidden="1" customHeight="1">
      <c r="A589" s="31"/>
      <c r="B589" s="31"/>
      <c r="C589" s="34"/>
      <c r="D589" s="31"/>
      <c r="E589" s="31"/>
      <c r="F589" s="31"/>
      <c r="G589" s="31"/>
      <c r="H589" s="34"/>
      <c r="I589" s="34"/>
      <c r="J589" s="34"/>
      <c r="K589" s="34"/>
      <c r="L589" s="34"/>
      <c r="M589" s="31"/>
      <c r="N589" s="31"/>
      <c r="P589" s="33"/>
      <c r="Q589" s="33"/>
    </row>
    <row r="590" spans="1:19" ht="14.4" hidden="1" customHeight="1">
      <c r="A590" s="31"/>
      <c r="B590" s="31"/>
      <c r="C590" s="34"/>
      <c r="D590" s="31"/>
      <c r="E590" s="31"/>
      <c r="F590" s="31"/>
      <c r="G590" s="31"/>
      <c r="H590" s="34"/>
      <c r="I590" s="34"/>
      <c r="J590" s="34"/>
      <c r="K590" s="34"/>
      <c r="L590" s="34"/>
      <c r="M590" s="31"/>
      <c r="N590" s="31"/>
      <c r="P590" s="33"/>
      <c r="Q590" s="33"/>
    </row>
    <row r="591" spans="1:19" ht="14.4" hidden="1" customHeight="1">
      <c r="A591" s="31"/>
      <c r="B591" s="31"/>
      <c r="C591" s="34"/>
      <c r="D591" s="31"/>
      <c r="E591" s="31"/>
      <c r="F591" s="31"/>
      <c r="G591" s="31"/>
      <c r="H591" s="34"/>
      <c r="I591" s="34"/>
      <c r="J591" s="34"/>
      <c r="K591" s="34"/>
      <c r="L591" s="34"/>
      <c r="M591" s="31"/>
      <c r="N591" s="31"/>
      <c r="P591" s="33"/>
      <c r="Q591" s="33"/>
    </row>
    <row r="592" spans="1:19" ht="14.4" hidden="1" customHeight="1">
      <c r="A592" s="31"/>
      <c r="B592" s="31"/>
      <c r="C592" s="34"/>
      <c r="D592" s="31"/>
      <c r="E592" s="31"/>
      <c r="F592" s="31"/>
      <c r="G592" s="31"/>
      <c r="H592" s="34"/>
      <c r="I592" s="34"/>
      <c r="J592" s="34"/>
      <c r="K592" s="34"/>
      <c r="L592" s="34"/>
      <c r="M592" s="31"/>
      <c r="N592" s="31"/>
      <c r="P592" s="33"/>
      <c r="Q592" s="33"/>
    </row>
    <row r="593" spans="1:17" ht="14.4" hidden="1" customHeight="1">
      <c r="A593" s="31"/>
      <c r="B593" s="31"/>
      <c r="C593" s="34"/>
      <c r="D593" s="31"/>
      <c r="E593" s="31"/>
      <c r="F593" s="31"/>
      <c r="G593" s="31"/>
      <c r="H593" s="34"/>
      <c r="I593" s="34"/>
      <c r="J593" s="34"/>
      <c r="K593" s="34"/>
      <c r="L593" s="34"/>
      <c r="M593" s="31"/>
      <c r="N593" s="31"/>
      <c r="P593" s="33"/>
      <c r="Q593" s="33"/>
    </row>
    <row r="594" spans="1:17" ht="14.4" hidden="1" customHeight="1">
      <c r="A594" s="31"/>
      <c r="B594" s="31"/>
      <c r="C594" s="34"/>
      <c r="D594" s="31"/>
      <c r="E594" s="31"/>
      <c r="F594" s="31"/>
      <c r="G594" s="31"/>
      <c r="H594" s="34"/>
      <c r="I594" s="34"/>
      <c r="J594" s="34"/>
      <c r="K594" s="34"/>
      <c r="L594" s="34"/>
      <c r="M594" s="31"/>
      <c r="N594" s="31"/>
      <c r="P594" s="33"/>
      <c r="Q594" s="33"/>
    </row>
    <row r="595" spans="1:17" ht="14.4" hidden="1" customHeight="1">
      <c r="A595" s="31"/>
      <c r="B595" s="31"/>
      <c r="C595" s="34"/>
      <c r="D595" s="31"/>
      <c r="E595" s="31"/>
      <c r="F595" s="31"/>
      <c r="G595" s="31"/>
      <c r="H595" s="34"/>
      <c r="I595" s="34"/>
      <c r="J595" s="34"/>
      <c r="K595" s="34"/>
      <c r="L595" s="34"/>
      <c r="M595" s="31"/>
      <c r="N595" s="31"/>
      <c r="P595" s="33"/>
      <c r="Q595" s="33"/>
    </row>
    <row r="596" spans="1:17" ht="14.4" hidden="1" customHeight="1">
      <c r="A596" s="31"/>
      <c r="B596" s="31"/>
      <c r="C596" s="34"/>
      <c r="D596" s="31"/>
      <c r="E596" s="31"/>
      <c r="F596" s="31"/>
      <c r="G596" s="31"/>
      <c r="H596" s="34"/>
      <c r="I596" s="34"/>
      <c r="J596" s="34"/>
      <c r="K596" s="34"/>
      <c r="L596" s="34"/>
      <c r="M596" s="31"/>
      <c r="N596" s="31"/>
      <c r="P596" s="33"/>
      <c r="Q596" s="33"/>
    </row>
    <row r="597" spans="1:17" ht="14.4" hidden="1" customHeight="1">
      <c r="A597" s="31"/>
      <c r="B597" s="31"/>
      <c r="C597" s="34"/>
      <c r="D597" s="31"/>
      <c r="E597" s="31"/>
      <c r="F597" s="31"/>
      <c r="G597" s="31"/>
      <c r="H597" s="34"/>
      <c r="I597" s="34"/>
      <c r="J597" s="34"/>
      <c r="K597" s="34"/>
      <c r="L597" s="34"/>
      <c r="M597" s="31"/>
      <c r="N597" s="31"/>
      <c r="P597" s="33"/>
      <c r="Q597" s="33"/>
    </row>
    <row r="598" spans="1:17" ht="14.4" hidden="1" customHeight="1">
      <c r="A598" s="31"/>
      <c r="B598" s="31"/>
      <c r="C598" s="34"/>
      <c r="D598" s="31"/>
      <c r="E598" s="31"/>
      <c r="F598" s="31"/>
      <c r="G598" s="31"/>
      <c r="H598" s="34"/>
      <c r="I598" s="34"/>
      <c r="J598" s="34"/>
      <c r="K598" s="34"/>
      <c r="L598" s="34"/>
      <c r="M598" s="31"/>
      <c r="N598" s="31"/>
      <c r="P598" s="33"/>
      <c r="Q598" s="33"/>
    </row>
    <row r="599" spans="1:17" ht="14.4" hidden="1" customHeight="1">
      <c r="A599" s="31"/>
      <c r="B599" s="31"/>
      <c r="C599" s="34"/>
      <c r="D599" s="31"/>
      <c r="E599" s="31"/>
      <c r="F599" s="31"/>
      <c r="G599" s="31"/>
      <c r="H599" s="34"/>
      <c r="I599" s="34"/>
      <c r="J599" s="34"/>
      <c r="K599" s="34"/>
      <c r="L599" s="34"/>
      <c r="M599" s="31"/>
      <c r="N599" s="31"/>
      <c r="P599" s="33"/>
      <c r="Q599" s="33"/>
    </row>
    <row r="600" spans="1:17" ht="14.4" hidden="1" customHeight="1">
      <c r="A600" s="31"/>
      <c r="B600" s="31"/>
      <c r="C600" s="34"/>
      <c r="D600" s="31"/>
      <c r="E600" s="31"/>
      <c r="F600" s="31"/>
      <c r="G600" s="31"/>
      <c r="H600" s="34"/>
      <c r="I600" s="34"/>
      <c r="J600" s="34"/>
      <c r="K600" s="34"/>
      <c r="L600" s="34"/>
      <c r="M600" s="31"/>
      <c r="N600" s="31"/>
      <c r="P600" s="33"/>
      <c r="Q600" s="33"/>
    </row>
    <row r="601" spans="1:17" ht="14.4" hidden="1" customHeight="1">
      <c r="A601" s="31"/>
      <c r="B601" s="31"/>
      <c r="C601" s="34"/>
      <c r="D601" s="31"/>
      <c r="E601" s="31"/>
      <c r="F601" s="31"/>
      <c r="G601" s="31"/>
      <c r="H601" s="34"/>
      <c r="I601" s="34"/>
      <c r="J601" s="34"/>
      <c r="K601" s="34"/>
      <c r="L601" s="34"/>
      <c r="M601" s="31"/>
      <c r="N601" s="31"/>
      <c r="P601" s="33"/>
      <c r="Q601" s="33"/>
    </row>
    <row r="602" spans="1:17" ht="14.4" hidden="1" customHeight="1">
      <c r="A602" s="31"/>
      <c r="B602" s="31"/>
      <c r="C602" s="34"/>
      <c r="D602" s="31"/>
      <c r="E602" s="31"/>
      <c r="F602" s="31"/>
      <c r="G602" s="31"/>
      <c r="H602" s="34"/>
      <c r="I602" s="34"/>
      <c r="J602" s="34"/>
      <c r="K602" s="34"/>
      <c r="L602" s="34"/>
      <c r="M602" s="31"/>
      <c r="N602" s="31"/>
      <c r="P602" s="33"/>
      <c r="Q602" s="33"/>
    </row>
    <row r="603" spans="1:17" ht="14.4" hidden="1" customHeight="1">
      <c r="A603" s="31"/>
      <c r="B603" s="31"/>
      <c r="C603" s="34"/>
      <c r="D603" s="31"/>
      <c r="E603" s="31"/>
      <c r="F603" s="31"/>
      <c r="G603" s="31"/>
      <c r="H603" s="34"/>
      <c r="I603" s="34"/>
      <c r="J603" s="34"/>
      <c r="K603" s="34"/>
      <c r="L603" s="34"/>
      <c r="M603" s="31"/>
      <c r="N603" s="31"/>
      <c r="P603" s="33"/>
      <c r="Q603" s="33"/>
    </row>
    <row r="604" spans="1:17" ht="14.4" hidden="1" customHeight="1">
      <c r="A604" s="31"/>
      <c r="B604" s="31"/>
      <c r="C604" s="34"/>
      <c r="D604" s="31"/>
      <c r="E604" s="31"/>
      <c r="F604" s="31"/>
      <c r="G604" s="31"/>
      <c r="H604" s="34"/>
      <c r="I604" s="34"/>
      <c r="J604" s="34"/>
      <c r="K604" s="34"/>
      <c r="L604" s="34"/>
      <c r="M604" s="31"/>
      <c r="N604" s="31"/>
      <c r="P604" s="33"/>
      <c r="Q604" s="33"/>
    </row>
    <row r="605" spans="1:17" ht="14.4" hidden="1" customHeight="1">
      <c r="A605" s="31"/>
      <c r="B605" s="31"/>
      <c r="C605" s="34"/>
      <c r="D605" s="31"/>
      <c r="E605" s="31"/>
      <c r="F605" s="31"/>
      <c r="G605" s="31"/>
      <c r="H605" s="34"/>
      <c r="I605" s="34"/>
      <c r="J605" s="34"/>
      <c r="K605" s="34"/>
      <c r="L605" s="34"/>
      <c r="M605" s="31"/>
      <c r="N605" s="31"/>
      <c r="P605" s="33"/>
      <c r="Q605" s="33"/>
    </row>
    <row r="606" spans="1:17" ht="14.4" hidden="1" customHeight="1">
      <c r="A606" s="31"/>
      <c r="B606" s="31"/>
      <c r="C606" s="34"/>
      <c r="D606" s="31"/>
      <c r="E606" s="31"/>
      <c r="F606" s="31"/>
      <c r="G606" s="31"/>
      <c r="H606" s="34"/>
      <c r="I606" s="34"/>
      <c r="J606" s="34"/>
      <c r="K606" s="34"/>
      <c r="L606" s="34"/>
      <c r="M606" s="31"/>
      <c r="N606" s="31"/>
      <c r="P606" s="33"/>
      <c r="Q606" s="33"/>
    </row>
    <row r="607" spans="1:17" ht="14.4" hidden="1" customHeight="1">
      <c r="A607" s="31"/>
      <c r="B607" s="31"/>
      <c r="C607" s="34"/>
      <c r="D607" s="31"/>
      <c r="E607" s="31"/>
      <c r="F607" s="31"/>
      <c r="G607" s="31"/>
      <c r="H607" s="34"/>
      <c r="I607" s="34"/>
      <c r="J607" s="34"/>
      <c r="K607" s="34"/>
      <c r="L607" s="34"/>
      <c r="M607" s="31"/>
      <c r="N607" s="31"/>
      <c r="P607" s="33"/>
      <c r="Q607" s="33"/>
    </row>
    <row r="608" spans="1:17" ht="14.4" hidden="1" customHeight="1">
      <c r="A608" s="31"/>
      <c r="B608" s="31"/>
      <c r="C608" s="34"/>
      <c r="D608" s="31"/>
      <c r="E608" s="31"/>
      <c r="F608" s="31"/>
      <c r="G608" s="31"/>
      <c r="H608" s="34"/>
      <c r="I608" s="34"/>
      <c r="J608" s="34"/>
      <c r="K608" s="34"/>
      <c r="L608" s="34"/>
      <c r="M608" s="31"/>
      <c r="N608" s="31"/>
      <c r="P608" s="33"/>
      <c r="Q608" s="33"/>
    </row>
    <row r="609" spans="1:17" ht="14.4" hidden="1" customHeight="1">
      <c r="A609" s="31"/>
      <c r="B609" s="31"/>
      <c r="C609" s="34"/>
      <c r="D609" s="31"/>
      <c r="E609" s="31"/>
      <c r="F609" s="31"/>
      <c r="G609" s="31"/>
      <c r="H609" s="34"/>
      <c r="I609" s="34"/>
      <c r="J609" s="34"/>
      <c r="K609" s="34"/>
      <c r="L609" s="34"/>
      <c r="M609" s="31"/>
      <c r="N609" s="31"/>
      <c r="P609" s="33"/>
      <c r="Q609" s="33"/>
    </row>
    <row r="610" spans="1:17" ht="14.4" hidden="1" customHeight="1">
      <c r="A610" s="31"/>
      <c r="B610" s="31"/>
      <c r="C610" s="34"/>
      <c r="D610" s="31"/>
      <c r="E610" s="31"/>
      <c r="F610" s="31"/>
      <c r="G610" s="31"/>
      <c r="H610" s="34"/>
      <c r="I610" s="34"/>
      <c r="J610" s="34"/>
      <c r="K610" s="34"/>
      <c r="L610" s="34"/>
      <c r="M610" s="31"/>
      <c r="N610" s="31"/>
      <c r="P610" s="33"/>
      <c r="Q610" s="33"/>
    </row>
    <row r="611" spans="1:17" ht="14.4" hidden="1" customHeight="1">
      <c r="A611" s="31"/>
      <c r="B611" s="31"/>
      <c r="C611" s="34"/>
      <c r="D611" s="31"/>
      <c r="E611" s="31"/>
      <c r="F611" s="31"/>
      <c r="G611" s="31"/>
      <c r="H611" s="34"/>
      <c r="I611" s="34"/>
      <c r="J611" s="34"/>
      <c r="K611" s="34"/>
      <c r="L611" s="34"/>
      <c r="M611" s="31"/>
      <c r="N611" s="31"/>
      <c r="P611" s="33"/>
      <c r="Q611" s="33"/>
    </row>
    <row r="612" spans="1:17" ht="14.4" hidden="1" customHeight="1">
      <c r="A612" s="31"/>
      <c r="B612" s="31"/>
      <c r="C612" s="34"/>
      <c r="D612" s="31"/>
      <c r="E612" s="31"/>
      <c r="F612" s="31"/>
      <c r="G612" s="31"/>
      <c r="H612" s="34"/>
      <c r="I612" s="34"/>
      <c r="J612" s="34"/>
      <c r="K612" s="34"/>
      <c r="L612" s="34"/>
      <c r="M612" s="31"/>
      <c r="N612" s="31"/>
      <c r="P612" s="33"/>
      <c r="Q612" s="33"/>
    </row>
    <row r="613" spans="1:17" ht="14.4" hidden="1" customHeight="1">
      <c r="A613" s="31"/>
      <c r="B613" s="31"/>
      <c r="C613" s="34"/>
      <c r="D613" s="31"/>
      <c r="E613" s="31"/>
      <c r="F613" s="31"/>
      <c r="G613" s="31"/>
      <c r="H613" s="34"/>
      <c r="I613" s="34"/>
      <c r="J613" s="34"/>
      <c r="K613" s="34"/>
      <c r="L613" s="34"/>
      <c r="M613" s="31"/>
      <c r="N613" s="31"/>
      <c r="P613" s="33"/>
      <c r="Q613" s="33"/>
    </row>
    <row r="614" spans="1:17" ht="14.4" hidden="1" customHeight="1">
      <c r="A614" s="31"/>
      <c r="B614" s="31"/>
      <c r="C614" s="34"/>
      <c r="D614" s="31"/>
      <c r="E614" s="31"/>
      <c r="F614" s="31"/>
      <c r="G614" s="31"/>
      <c r="H614" s="34"/>
      <c r="I614" s="34"/>
      <c r="J614" s="34"/>
      <c r="K614" s="34"/>
      <c r="L614" s="34"/>
      <c r="M614" s="31"/>
      <c r="N614" s="31"/>
      <c r="P614" s="33"/>
      <c r="Q614" s="33"/>
    </row>
    <row r="615" spans="1:17" ht="14.4" hidden="1" customHeight="1">
      <c r="A615" s="31"/>
      <c r="B615" s="31"/>
      <c r="C615" s="34"/>
      <c r="D615" s="31"/>
      <c r="E615" s="31"/>
      <c r="F615" s="31"/>
      <c r="G615" s="31"/>
      <c r="H615" s="34"/>
      <c r="I615" s="34"/>
      <c r="J615" s="34"/>
      <c r="K615" s="34"/>
      <c r="L615" s="34"/>
      <c r="M615" s="31"/>
      <c r="N615" s="31"/>
      <c r="P615" s="33"/>
      <c r="Q615" s="33"/>
    </row>
    <row r="616" spans="1:17" ht="14.4" hidden="1" customHeight="1">
      <c r="A616" s="31"/>
      <c r="B616" s="31"/>
      <c r="C616" s="34"/>
      <c r="D616" s="31"/>
      <c r="E616" s="31"/>
      <c r="F616" s="31"/>
      <c r="G616" s="31"/>
      <c r="H616" s="34"/>
      <c r="I616" s="34"/>
      <c r="J616" s="34"/>
      <c r="K616" s="34"/>
      <c r="L616" s="34"/>
      <c r="M616" s="31"/>
      <c r="N616" s="31"/>
      <c r="P616" s="33"/>
      <c r="Q616" s="33"/>
    </row>
    <row r="617" spans="1:17" ht="14.4" hidden="1" customHeight="1">
      <c r="A617" s="31"/>
      <c r="B617" s="31"/>
      <c r="C617" s="34"/>
      <c r="D617" s="31"/>
      <c r="E617" s="31"/>
      <c r="F617" s="31"/>
      <c r="G617" s="31"/>
      <c r="H617" s="34"/>
      <c r="I617" s="34"/>
      <c r="J617" s="34"/>
      <c r="K617" s="34"/>
      <c r="L617" s="34"/>
      <c r="M617" s="31"/>
      <c r="N617" s="31"/>
      <c r="P617" s="33"/>
      <c r="Q617" s="33"/>
    </row>
    <row r="618" spans="1:17" ht="14.4" hidden="1" customHeight="1">
      <c r="A618" s="31"/>
      <c r="B618" s="31"/>
      <c r="C618" s="34"/>
      <c r="D618" s="31"/>
      <c r="E618" s="31"/>
      <c r="F618" s="31"/>
      <c r="G618" s="31"/>
      <c r="H618" s="34"/>
      <c r="I618" s="34"/>
      <c r="J618" s="34"/>
      <c r="K618" s="34"/>
      <c r="L618" s="34"/>
      <c r="M618" s="31"/>
      <c r="N618" s="31"/>
      <c r="P618" s="33"/>
      <c r="Q618" s="33"/>
    </row>
    <row r="619" spans="1:17" ht="14.4" hidden="1" customHeight="1">
      <c r="A619" s="31"/>
      <c r="B619" s="31"/>
      <c r="C619" s="34"/>
      <c r="D619" s="31"/>
      <c r="E619" s="31"/>
      <c r="F619" s="31"/>
      <c r="G619" s="31"/>
      <c r="H619" s="34"/>
      <c r="I619" s="34"/>
      <c r="J619" s="34"/>
      <c r="K619" s="34"/>
      <c r="L619" s="34"/>
      <c r="M619" s="31"/>
      <c r="N619" s="31"/>
      <c r="P619" s="33"/>
      <c r="Q619" s="33"/>
    </row>
    <row r="620" spans="1:17" ht="14.4" hidden="1" customHeight="1">
      <c r="A620" s="31"/>
      <c r="B620" s="31"/>
      <c r="C620" s="34"/>
      <c r="D620" s="31"/>
      <c r="E620" s="31"/>
      <c r="F620" s="31"/>
      <c r="G620" s="31"/>
      <c r="H620" s="34"/>
      <c r="I620" s="34"/>
      <c r="J620" s="34"/>
      <c r="K620" s="34"/>
      <c r="L620" s="34"/>
      <c r="M620" s="31"/>
      <c r="N620" s="31"/>
      <c r="P620" s="33"/>
      <c r="Q620" s="33"/>
    </row>
    <row r="621" spans="1:17" ht="14.4" hidden="1" customHeight="1">
      <c r="A621" s="31"/>
      <c r="B621" s="31"/>
      <c r="C621" s="34"/>
      <c r="D621" s="31"/>
      <c r="E621" s="31"/>
      <c r="F621" s="31"/>
      <c r="G621" s="31"/>
      <c r="H621" s="34"/>
      <c r="I621" s="34"/>
      <c r="J621" s="34"/>
      <c r="K621" s="34"/>
      <c r="L621" s="34"/>
      <c r="M621" s="31"/>
      <c r="N621" s="31"/>
      <c r="P621" s="33"/>
      <c r="Q621" s="33"/>
    </row>
    <row r="622" spans="1:17" ht="14.4" hidden="1" customHeight="1">
      <c r="A622" s="31"/>
      <c r="B622" s="31"/>
      <c r="C622" s="34"/>
      <c r="D622" s="31"/>
      <c r="E622" s="31"/>
      <c r="F622" s="31"/>
      <c r="G622" s="31"/>
      <c r="H622" s="34"/>
      <c r="I622" s="34"/>
      <c r="J622" s="34"/>
      <c r="K622" s="34"/>
      <c r="L622" s="34"/>
      <c r="M622" s="31"/>
      <c r="N622" s="31"/>
      <c r="P622" s="33"/>
      <c r="Q622" s="33"/>
    </row>
    <row r="623" spans="1:17" ht="14.4" hidden="1" customHeight="1">
      <c r="A623" s="31"/>
      <c r="B623" s="31"/>
      <c r="C623" s="34"/>
      <c r="D623" s="31"/>
      <c r="E623" s="31"/>
      <c r="F623" s="31"/>
      <c r="G623" s="31"/>
      <c r="H623" s="34"/>
      <c r="I623" s="34"/>
      <c r="J623" s="34"/>
      <c r="K623" s="34"/>
      <c r="L623" s="34"/>
      <c r="M623" s="31"/>
      <c r="N623" s="31"/>
      <c r="P623" s="33"/>
      <c r="Q623" s="33"/>
    </row>
    <row r="624" spans="1:17" ht="14.4" hidden="1" customHeight="1">
      <c r="A624" s="31"/>
      <c r="B624" s="31"/>
      <c r="C624" s="34"/>
      <c r="D624" s="31"/>
      <c r="E624" s="31"/>
      <c r="F624" s="31"/>
      <c r="G624" s="31"/>
      <c r="H624" s="34"/>
      <c r="I624" s="34"/>
      <c r="J624" s="34"/>
      <c r="K624" s="34"/>
      <c r="L624" s="34"/>
      <c r="M624" s="31"/>
      <c r="N624" s="31"/>
      <c r="P624" s="33"/>
      <c r="Q624" s="33"/>
    </row>
    <row r="625" spans="1:19" ht="14.4" hidden="1" customHeight="1">
      <c r="A625" s="31"/>
      <c r="B625" s="31"/>
      <c r="C625" s="34"/>
      <c r="D625" s="31"/>
      <c r="E625" s="31"/>
      <c r="F625" s="31"/>
      <c r="G625" s="31"/>
      <c r="H625" s="34"/>
      <c r="I625" s="34"/>
      <c r="J625" s="34"/>
      <c r="K625" s="34"/>
      <c r="L625" s="34"/>
      <c r="M625" s="31"/>
      <c r="N625" s="31"/>
      <c r="P625" s="33"/>
      <c r="Q625" s="33"/>
    </row>
    <row r="626" spans="1:19" ht="14.4" hidden="1" customHeight="1">
      <c r="A626" s="31"/>
      <c r="B626" s="31"/>
      <c r="C626" s="34"/>
      <c r="D626" s="31"/>
      <c r="E626" s="31"/>
      <c r="F626" s="31"/>
      <c r="G626" s="31"/>
      <c r="H626" s="34"/>
      <c r="I626" s="34"/>
      <c r="J626" s="34"/>
      <c r="K626" s="34"/>
      <c r="L626" s="34"/>
      <c r="M626" s="31"/>
      <c r="N626" s="31"/>
      <c r="P626" s="33"/>
      <c r="Q626" s="33"/>
    </row>
    <row r="627" spans="1:19" ht="14.4" hidden="1" customHeight="1">
      <c r="A627" s="31"/>
      <c r="B627" s="31"/>
      <c r="C627" s="34"/>
      <c r="D627" s="31"/>
      <c r="E627" s="31"/>
      <c r="F627" s="31"/>
      <c r="G627" s="31"/>
      <c r="H627" s="34"/>
      <c r="I627" s="34"/>
      <c r="J627" s="34"/>
      <c r="K627" s="34"/>
      <c r="L627" s="34"/>
      <c r="M627" s="31"/>
      <c r="N627" s="31"/>
      <c r="P627" s="33"/>
      <c r="Q627" s="33"/>
    </row>
    <row r="628" spans="1:19" ht="14.4" hidden="1" customHeight="1">
      <c r="A628" s="31"/>
      <c r="B628" s="31"/>
      <c r="C628" s="34"/>
      <c r="D628" s="31"/>
      <c r="E628" s="31"/>
      <c r="F628" s="31"/>
      <c r="G628" s="31"/>
      <c r="H628" s="34"/>
      <c r="I628" s="34"/>
      <c r="J628" s="34"/>
      <c r="K628" s="34"/>
      <c r="L628" s="34"/>
      <c r="M628" s="31"/>
      <c r="N628" s="31"/>
      <c r="P628" s="33"/>
      <c r="Q628" s="33"/>
    </row>
    <row r="629" spans="1:19" ht="14.4" hidden="1" customHeight="1">
      <c r="A629" s="31"/>
      <c r="B629" s="31"/>
      <c r="C629" s="34"/>
      <c r="D629" s="31"/>
      <c r="E629" s="31"/>
      <c r="F629" s="31"/>
      <c r="G629" s="31"/>
      <c r="H629" s="34"/>
      <c r="I629" s="34"/>
      <c r="J629" s="34"/>
      <c r="K629" s="34"/>
      <c r="L629" s="34"/>
      <c r="M629" s="31"/>
      <c r="N629" s="31"/>
      <c r="P629" s="33"/>
      <c r="Q629" s="33"/>
    </row>
    <row r="630" spans="1:19" ht="14.4" hidden="1" customHeight="1">
      <c r="A630" s="31"/>
      <c r="B630" s="31"/>
      <c r="C630" s="34"/>
      <c r="D630" s="31"/>
      <c r="E630" s="31"/>
      <c r="F630" s="31"/>
      <c r="G630" s="31"/>
      <c r="H630" s="34"/>
      <c r="I630" s="34"/>
      <c r="J630" s="34"/>
      <c r="K630" s="34"/>
      <c r="L630" s="34"/>
      <c r="M630" s="31"/>
      <c r="N630" s="31"/>
      <c r="P630" s="33"/>
      <c r="Q630" s="33"/>
    </row>
    <row r="631" spans="1:19" ht="14.4" hidden="1" customHeight="1">
      <c r="A631" s="31"/>
      <c r="B631" s="31"/>
      <c r="C631" s="34"/>
      <c r="D631" s="31"/>
      <c r="E631" s="31"/>
      <c r="F631" s="31"/>
      <c r="G631" s="31"/>
      <c r="H631" s="34"/>
      <c r="I631" s="34"/>
      <c r="J631" s="34"/>
      <c r="K631" s="34"/>
      <c r="L631" s="34"/>
      <c r="M631" s="31"/>
      <c r="N631" s="31"/>
      <c r="P631" s="33"/>
      <c r="Q631" s="33"/>
    </row>
    <row r="632" spans="1:19" ht="14.4" hidden="1" customHeight="1">
      <c r="A632" s="31"/>
      <c r="B632" s="31"/>
      <c r="C632" s="34"/>
      <c r="D632" s="31"/>
      <c r="E632" s="31"/>
      <c r="F632" s="31"/>
      <c r="G632" s="31"/>
      <c r="H632" s="34"/>
      <c r="I632" s="34"/>
      <c r="J632" s="34"/>
      <c r="K632" s="36"/>
      <c r="L632" s="34"/>
      <c r="M632" s="31"/>
      <c r="N632" s="31"/>
      <c r="P632" s="33"/>
      <c r="Q632" s="33"/>
      <c r="S632" s="35"/>
    </row>
    <row r="633" spans="1:19" ht="14.4" hidden="1" customHeight="1">
      <c r="A633" s="31"/>
      <c r="B633" s="31"/>
      <c r="C633" s="34"/>
      <c r="D633" s="31"/>
      <c r="E633" s="31"/>
      <c r="F633" s="31"/>
      <c r="G633" s="31"/>
      <c r="H633" s="34"/>
      <c r="I633" s="34"/>
      <c r="J633" s="34"/>
      <c r="K633" s="34"/>
      <c r="L633" s="34"/>
      <c r="M633" s="31"/>
      <c r="N633" s="31"/>
      <c r="P633" s="33"/>
      <c r="Q633" s="33"/>
    </row>
    <row r="634" spans="1:19" ht="14.4" hidden="1" customHeight="1">
      <c r="A634" s="31"/>
      <c r="B634" s="31"/>
      <c r="C634" s="34"/>
      <c r="D634" s="31"/>
      <c r="E634" s="31"/>
      <c r="F634" s="31"/>
      <c r="G634" s="31"/>
      <c r="H634" s="34"/>
      <c r="I634" s="34"/>
      <c r="J634" s="34"/>
      <c r="K634" s="34"/>
      <c r="L634" s="34"/>
      <c r="M634" s="31"/>
      <c r="N634" s="31"/>
      <c r="P634" s="33"/>
      <c r="Q634" s="33"/>
    </row>
    <row r="635" spans="1:19" ht="14.4" hidden="1" customHeight="1">
      <c r="A635" s="31"/>
      <c r="B635" s="31"/>
      <c r="C635" s="34"/>
      <c r="D635" s="31"/>
      <c r="E635" s="31"/>
      <c r="F635" s="31"/>
      <c r="G635" s="31"/>
      <c r="H635" s="34"/>
      <c r="I635" s="34"/>
      <c r="J635" s="34"/>
      <c r="K635" s="34"/>
      <c r="L635" s="34"/>
      <c r="M635" s="31"/>
      <c r="N635" s="31"/>
      <c r="P635" s="33"/>
      <c r="Q635" s="33"/>
    </row>
    <row r="636" spans="1:19" ht="14.4" hidden="1" customHeight="1">
      <c r="A636" s="31"/>
      <c r="B636" s="31"/>
      <c r="C636" s="34"/>
      <c r="D636" s="31"/>
      <c r="E636" s="31"/>
      <c r="F636" s="31"/>
      <c r="G636" s="31"/>
      <c r="H636" s="34"/>
      <c r="I636" s="34"/>
      <c r="J636" s="34"/>
      <c r="K636" s="34"/>
      <c r="L636" s="34"/>
      <c r="M636" s="31"/>
      <c r="N636" s="31"/>
      <c r="P636" s="33"/>
      <c r="Q636" s="33"/>
    </row>
    <row r="637" spans="1:19" ht="14.4" hidden="1" customHeight="1">
      <c r="A637" s="31"/>
      <c r="B637" s="31"/>
      <c r="C637" s="34"/>
      <c r="D637" s="31"/>
      <c r="E637" s="31"/>
      <c r="F637" s="31"/>
      <c r="G637" s="31"/>
      <c r="H637" s="34"/>
      <c r="I637" s="34"/>
      <c r="J637" s="34"/>
      <c r="K637" s="34"/>
      <c r="L637" s="34"/>
      <c r="M637" s="31"/>
      <c r="N637" s="31"/>
      <c r="P637" s="33"/>
      <c r="Q637" s="33"/>
    </row>
    <row r="638" spans="1:19" ht="14.4" hidden="1" customHeight="1">
      <c r="A638" s="31"/>
      <c r="B638" s="31"/>
      <c r="C638" s="34"/>
      <c r="D638" s="31"/>
      <c r="E638" s="31"/>
      <c r="F638" s="31"/>
      <c r="G638" s="31"/>
      <c r="H638" s="34"/>
      <c r="I638" s="34"/>
      <c r="J638" s="34"/>
      <c r="K638" s="34"/>
      <c r="L638" s="34"/>
      <c r="M638" s="31"/>
      <c r="N638" s="31"/>
      <c r="P638" s="33"/>
      <c r="Q638" s="33"/>
    </row>
    <row r="639" spans="1:19" ht="14.4" hidden="1" customHeight="1">
      <c r="A639" s="31"/>
      <c r="B639" s="31"/>
      <c r="C639" s="34"/>
      <c r="D639" s="31"/>
      <c r="E639" s="31"/>
      <c r="F639" s="31"/>
      <c r="G639" s="31"/>
      <c r="H639" s="34"/>
      <c r="I639" s="34"/>
      <c r="J639" s="34"/>
      <c r="K639" s="34"/>
      <c r="L639" s="34"/>
      <c r="M639" s="31"/>
      <c r="N639" s="31"/>
      <c r="P639" s="33"/>
      <c r="Q639" s="33"/>
    </row>
    <row r="640" spans="1:19" ht="14.4" hidden="1" customHeight="1">
      <c r="A640" s="31"/>
      <c r="B640" s="31"/>
      <c r="C640" s="34"/>
      <c r="D640" s="31"/>
      <c r="E640" s="31"/>
      <c r="F640" s="31"/>
      <c r="G640" s="31"/>
      <c r="H640" s="34"/>
      <c r="I640" s="34"/>
      <c r="J640" s="34"/>
      <c r="K640" s="34"/>
      <c r="L640" s="34"/>
      <c r="M640" s="31"/>
      <c r="N640" s="31"/>
      <c r="P640" s="33"/>
      <c r="Q640" s="33"/>
    </row>
    <row r="641" spans="1:17" ht="14.4" hidden="1" customHeight="1">
      <c r="A641" s="31"/>
      <c r="B641" s="31"/>
      <c r="C641" s="34"/>
      <c r="D641" s="31"/>
      <c r="E641" s="31"/>
      <c r="F641" s="31"/>
      <c r="G641" s="31"/>
      <c r="H641" s="34"/>
      <c r="I641" s="34"/>
      <c r="J641" s="34"/>
      <c r="K641" s="34"/>
      <c r="L641" s="34"/>
      <c r="M641" s="31"/>
      <c r="N641" s="31"/>
      <c r="P641" s="33"/>
      <c r="Q641" s="33"/>
    </row>
    <row r="642" spans="1:17" ht="14.4" hidden="1" customHeight="1">
      <c r="A642" s="31"/>
      <c r="B642" s="31"/>
      <c r="C642" s="34"/>
      <c r="D642" s="31"/>
      <c r="E642" s="31"/>
      <c r="F642" s="31"/>
      <c r="G642" s="31"/>
      <c r="H642" s="34"/>
      <c r="I642" s="34"/>
      <c r="J642" s="34"/>
      <c r="K642" s="34"/>
      <c r="L642" s="34"/>
      <c r="M642" s="31"/>
      <c r="N642" s="31"/>
      <c r="P642" s="33"/>
      <c r="Q642" s="33"/>
    </row>
    <row r="643" spans="1:17" ht="14.4" hidden="1" customHeight="1">
      <c r="A643" s="31"/>
      <c r="B643" s="31"/>
      <c r="C643" s="34"/>
      <c r="D643" s="31"/>
      <c r="E643" s="31"/>
      <c r="F643" s="31"/>
      <c r="G643" s="31"/>
      <c r="H643" s="34"/>
      <c r="I643" s="34"/>
      <c r="J643" s="34"/>
      <c r="K643" s="34"/>
      <c r="L643" s="34"/>
      <c r="M643" s="31"/>
      <c r="N643" s="31"/>
      <c r="P643" s="33"/>
      <c r="Q643" s="33"/>
    </row>
    <row r="644" spans="1:17" ht="14.4" hidden="1" customHeight="1">
      <c r="A644" s="31"/>
      <c r="B644" s="31"/>
      <c r="C644" s="34"/>
      <c r="D644" s="31"/>
      <c r="E644" s="31"/>
      <c r="F644" s="31"/>
      <c r="G644" s="31"/>
      <c r="H644" s="34"/>
      <c r="I644" s="34"/>
      <c r="J644" s="34"/>
      <c r="K644" s="34"/>
      <c r="L644" s="34"/>
      <c r="M644" s="31"/>
      <c r="N644" s="31"/>
      <c r="P644" s="33"/>
      <c r="Q644" s="33"/>
    </row>
    <row r="645" spans="1:17" ht="14.4" hidden="1" customHeight="1">
      <c r="A645" s="31"/>
      <c r="B645" s="31"/>
      <c r="C645" s="34"/>
      <c r="D645" s="31"/>
      <c r="E645" s="31"/>
      <c r="F645" s="31"/>
      <c r="G645" s="31"/>
      <c r="H645" s="34"/>
      <c r="I645" s="34"/>
      <c r="J645" s="34"/>
      <c r="K645" s="34"/>
      <c r="L645" s="34"/>
      <c r="M645" s="31"/>
      <c r="N645" s="31"/>
      <c r="P645" s="33"/>
      <c r="Q645" s="33"/>
    </row>
    <row r="646" spans="1:17" ht="14.4" hidden="1" customHeight="1">
      <c r="A646" s="31"/>
      <c r="B646" s="31"/>
      <c r="C646" s="34"/>
      <c r="D646" s="31"/>
      <c r="E646" s="31"/>
      <c r="F646" s="31"/>
      <c r="G646" s="31"/>
      <c r="H646" s="34"/>
      <c r="I646" s="34"/>
      <c r="J646" s="34"/>
      <c r="K646" s="34"/>
      <c r="L646" s="34"/>
      <c r="M646" s="31"/>
      <c r="N646" s="31"/>
      <c r="P646" s="33"/>
      <c r="Q646" s="33"/>
    </row>
    <row r="647" spans="1:17" ht="14.4" hidden="1" customHeight="1">
      <c r="A647" s="31"/>
      <c r="B647" s="31"/>
      <c r="C647" s="34"/>
      <c r="D647" s="31"/>
      <c r="E647" s="31"/>
      <c r="F647" s="31"/>
      <c r="G647" s="31"/>
      <c r="H647" s="34"/>
      <c r="I647" s="34"/>
      <c r="J647" s="34"/>
      <c r="K647" s="34"/>
      <c r="L647" s="34"/>
      <c r="M647" s="31"/>
      <c r="N647" s="31"/>
      <c r="P647" s="33"/>
      <c r="Q647" s="33"/>
    </row>
    <row r="648" spans="1:17" ht="14.4" hidden="1" customHeight="1">
      <c r="A648" s="31"/>
      <c r="B648" s="31"/>
      <c r="C648" s="34"/>
      <c r="D648" s="31"/>
      <c r="E648" s="31"/>
      <c r="F648" s="31"/>
      <c r="G648" s="31"/>
      <c r="H648" s="34"/>
      <c r="I648" s="34"/>
      <c r="J648" s="34"/>
      <c r="K648" s="34"/>
      <c r="L648" s="34"/>
      <c r="M648" s="31"/>
      <c r="N648" s="31"/>
      <c r="P648" s="33"/>
      <c r="Q648" s="33"/>
    </row>
    <row r="649" spans="1:17" ht="14.4" hidden="1" customHeight="1">
      <c r="A649" s="31"/>
      <c r="B649" s="31"/>
      <c r="C649" s="34"/>
      <c r="D649" s="31"/>
      <c r="E649" s="31"/>
      <c r="F649" s="31"/>
      <c r="G649" s="31"/>
      <c r="H649" s="34"/>
      <c r="I649" s="34"/>
      <c r="J649" s="34"/>
      <c r="K649" s="34"/>
      <c r="L649" s="34"/>
      <c r="M649" s="31"/>
      <c r="N649" s="31"/>
      <c r="P649" s="33"/>
      <c r="Q649" s="33"/>
    </row>
    <row r="650" spans="1:17" ht="14.4" hidden="1" customHeight="1">
      <c r="A650" s="31"/>
      <c r="B650" s="31"/>
      <c r="C650" s="34"/>
      <c r="D650" s="31"/>
      <c r="E650" s="31"/>
      <c r="F650" s="31"/>
      <c r="G650" s="31"/>
      <c r="H650" s="34"/>
      <c r="I650" s="34"/>
      <c r="J650" s="34"/>
      <c r="K650" s="34"/>
      <c r="L650" s="34"/>
      <c r="M650" s="31"/>
      <c r="N650" s="31"/>
      <c r="P650" s="33"/>
      <c r="Q650" s="33"/>
    </row>
    <row r="651" spans="1:17" ht="14.4" hidden="1" customHeight="1">
      <c r="A651" s="31"/>
      <c r="B651" s="31"/>
      <c r="C651" s="34"/>
      <c r="D651" s="31"/>
      <c r="E651" s="31"/>
      <c r="F651" s="31"/>
      <c r="G651" s="31"/>
      <c r="H651" s="34"/>
      <c r="I651" s="34"/>
      <c r="J651" s="34"/>
      <c r="K651" s="34"/>
      <c r="L651" s="34"/>
      <c r="M651" s="31"/>
      <c r="N651" s="31"/>
      <c r="P651" s="33"/>
      <c r="Q651" s="33"/>
    </row>
    <row r="652" spans="1:17" ht="14.4" hidden="1" customHeight="1">
      <c r="A652" s="31"/>
      <c r="B652" s="31"/>
      <c r="C652" s="34"/>
      <c r="D652" s="31"/>
      <c r="E652" s="31"/>
      <c r="F652" s="31"/>
      <c r="G652" s="31"/>
      <c r="H652" s="34"/>
      <c r="I652" s="34"/>
      <c r="J652" s="34"/>
      <c r="K652" s="34"/>
      <c r="L652" s="34"/>
      <c r="M652" s="31"/>
      <c r="N652" s="31"/>
      <c r="P652" s="33"/>
      <c r="Q652" s="33"/>
    </row>
    <row r="653" spans="1:17" ht="14.4" hidden="1" customHeight="1">
      <c r="A653" s="31"/>
      <c r="B653" s="31"/>
      <c r="C653" s="34"/>
      <c r="D653" s="31"/>
      <c r="E653" s="31"/>
      <c r="F653" s="31"/>
      <c r="G653" s="31"/>
      <c r="H653" s="34"/>
      <c r="I653" s="34"/>
      <c r="J653" s="34"/>
      <c r="K653" s="34"/>
      <c r="L653" s="34"/>
      <c r="M653" s="31"/>
      <c r="N653" s="31"/>
      <c r="P653" s="33"/>
      <c r="Q653" s="33"/>
    </row>
    <row r="654" spans="1:17" ht="14.4" hidden="1" customHeight="1">
      <c r="A654" s="31"/>
      <c r="B654" s="31"/>
      <c r="C654" s="34"/>
      <c r="D654" s="31"/>
      <c r="E654" s="31"/>
      <c r="F654" s="31"/>
      <c r="G654" s="31"/>
      <c r="H654" s="34"/>
      <c r="I654" s="34"/>
      <c r="J654" s="34"/>
      <c r="K654" s="34"/>
      <c r="L654" s="34"/>
      <c r="M654" s="31"/>
      <c r="N654" s="31"/>
      <c r="P654" s="33"/>
      <c r="Q654" s="33"/>
    </row>
    <row r="655" spans="1:17" ht="14.4" hidden="1" customHeight="1">
      <c r="A655" s="31"/>
      <c r="B655" s="31"/>
      <c r="C655" s="34"/>
      <c r="D655" s="31"/>
      <c r="E655" s="31"/>
      <c r="F655" s="31"/>
      <c r="G655" s="31"/>
      <c r="H655" s="34"/>
      <c r="I655" s="34"/>
      <c r="J655" s="34"/>
      <c r="K655" s="34"/>
      <c r="L655" s="34"/>
      <c r="M655" s="31"/>
      <c r="N655" s="31"/>
      <c r="P655" s="33"/>
      <c r="Q655" s="33"/>
    </row>
    <row r="656" spans="1:17" ht="14.4" hidden="1" customHeight="1">
      <c r="A656" s="31"/>
      <c r="B656" s="31"/>
      <c r="C656" s="34"/>
      <c r="D656" s="31"/>
      <c r="E656" s="31"/>
      <c r="F656" s="31"/>
      <c r="G656" s="31"/>
      <c r="H656" s="34"/>
      <c r="I656" s="34"/>
      <c r="J656" s="34"/>
      <c r="K656" s="34"/>
      <c r="L656" s="34"/>
      <c r="M656" s="31"/>
      <c r="N656" s="31"/>
      <c r="P656" s="33"/>
      <c r="Q656" s="33"/>
    </row>
    <row r="657" spans="1:17" ht="14.4" hidden="1" customHeight="1">
      <c r="A657" s="31"/>
      <c r="B657" s="31"/>
      <c r="C657" s="34"/>
      <c r="D657" s="31"/>
      <c r="E657" s="31"/>
      <c r="F657" s="31"/>
      <c r="G657" s="31"/>
      <c r="H657" s="34"/>
      <c r="I657" s="34"/>
      <c r="J657" s="34"/>
      <c r="K657" s="34"/>
      <c r="L657" s="34"/>
      <c r="M657" s="31"/>
      <c r="N657" s="31"/>
      <c r="P657" s="33"/>
      <c r="Q657" s="33"/>
    </row>
    <row r="658" spans="1:17" ht="14.4" hidden="1" customHeight="1">
      <c r="A658" s="31"/>
      <c r="B658" s="31"/>
      <c r="C658" s="34"/>
      <c r="D658" s="31"/>
      <c r="E658" s="31"/>
      <c r="F658" s="31"/>
      <c r="G658" s="31"/>
      <c r="H658" s="34"/>
      <c r="I658" s="34"/>
      <c r="J658" s="34"/>
      <c r="K658" s="34"/>
      <c r="L658" s="34"/>
      <c r="M658" s="31"/>
      <c r="N658" s="31"/>
      <c r="P658" s="33"/>
      <c r="Q658" s="33"/>
    </row>
    <row r="659" spans="1:17" ht="14.4" hidden="1" customHeight="1">
      <c r="A659" s="31"/>
      <c r="B659" s="31"/>
      <c r="C659" s="34"/>
      <c r="D659" s="31"/>
      <c r="E659" s="31"/>
      <c r="F659" s="31"/>
      <c r="G659" s="31"/>
      <c r="H659" s="34"/>
      <c r="I659" s="34"/>
      <c r="J659" s="34"/>
      <c r="K659" s="34"/>
      <c r="L659" s="34"/>
      <c r="M659" s="31"/>
      <c r="N659" s="31"/>
      <c r="P659" s="33"/>
      <c r="Q659" s="33"/>
    </row>
    <row r="660" spans="1:17" ht="14.4" hidden="1" customHeight="1">
      <c r="A660" s="31"/>
      <c r="B660" s="31"/>
      <c r="C660" s="34"/>
      <c r="D660" s="31"/>
      <c r="E660" s="31"/>
      <c r="F660" s="31"/>
      <c r="G660" s="31"/>
      <c r="H660" s="34"/>
      <c r="I660" s="34"/>
      <c r="J660" s="34"/>
      <c r="K660" s="34"/>
      <c r="L660" s="34"/>
      <c r="M660" s="31"/>
      <c r="N660" s="31"/>
      <c r="P660" s="33"/>
      <c r="Q660" s="33"/>
    </row>
    <row r="661" spans="1:17" ht="14.4" hidden="1" customHeight="1">
      <c r="A661" s="31"/>
      <c r="B661" s="31"/>
      <c r="C661" s="34"/>
      <c r="D661" s="31"/>
      <c r="E661" s="31"/>
      <c r="F661" s="31"/>
      <c r="G661" s="31"/>
      <c r="H661" s="34"/>
      <c r="I661" s="34"/>
      <c r="J661" s="34"/>
      <c r="K661" s="34"/>
      <c r="L661" s="34"/>
      <c r="M661" s="31"/>
      <c r="N661" s="31"/>
      <c r="P661" s="33"/>
      <c r="Q661" s="33"/>
    </row>
    <row r="662" spans="1:17" ht="14.4" hidden="1" customHeight="1">
      <c r="A662" s="31"/>
      <c r="B662" s="31"/>
      <c r="C662" s="34"/>
      <c r="D662" s="31"/>
      <c r="E662" s="31"/>
      <c r="F662" s="31"/>
      <c r="G662" s="31"/>
      <c r="H662" s="34"/>
      <c r="I662" s="34"/>
      <c r="J662" s="34"/>
      <c r="K662" s="34"/>
      <c r="L662" s="34"/>
      <c r="M662" s="31"/>
      <c r="N662" s="31"/>
      <c r="P662" s="33"/>
      <c r="Q662" s="33"/>
    </row>
    <row r="663" spans="1:17" ht="14.4" hidden="1" customHeight="1">
      <c r="A663" s="31"/>
      <c r="B663" s="31"/>
      <c r="C663" s="34"/>
      <c r="D663" s="31"/>
      <c r="E663" s="31"/>
      <c r="F663" s="31"/>
      <c r="G663" s="31"/>
      <c r="H663" s="34"/>
      <c r="I663" s="34"/>
      <c r="J663" s="34"/>
      <c r="K663" s="34"/>
      <c r="L663" s="34"/>
      <c r="M663" s="31"/>
      <c r="N663" s="31"/>
      <c r="P663" s="33"/>
      <c r="Q663" s="33"/>
    </row>
    <row r="664" spans="1:17" ht="14.4" hidden="1" customHeight="1">
      <c r="A664" s="31"/>
      <c r="B664" s="31"/>
      <c r="C664" s="34"/>
      <c r="D664" s="31"/>
      <c r="E664" s="31"/>
      <c r="F664" s="31"/>
      <c r="G664" s="31"/>
      <c r="H664" s="34"/>
      <c r="I664" s="34"/>
      <c r="J664" s="34"/>
      <c r="K664" s="34"/>
      <c r="L664" s="34"/>
      <c r="M664" s="31"/>
      <c r="N664" s="31"/>
      <c r="P664" s="33"/>
      <c r="Q664" s="33"/>
    </row>
    <row r="665" spans="1:17" ht="14.4" hidden="1" customHeight="1">
      <c r="A665" s="31"/>
      <c r="B665" s="31"/>
      <c r="C665" s="34"/>
      <c r="D665" s="31"/>
      <c r="E665" s="31"/>
      <c r="F665" s="31"/>
      <c r="G665" s="31"/>
      <c r="H665" s="34"/>
      <c r="I665" s="34"/>
      <c r="J665" s="34"/>
      <c r="K665" s="34"/>
      <c r="L665" s="34"/>
      <c r="M665" s="31"/>
      <c r="N665" s="31"/>
      <c r="P665" s="33"/>
      <c r="Q665" s="33"/>
    </row>
    <row r="666" spans="1:17" ht="14.4" hidden="1" customHeight="1">
      <c r="A666" s="31"/>
      <c r="B666" s="31"/>
      <c r="C666" s="34"/>
      <c r="D666" s="31"/>
      <c r="E666" s="31"/>
      <c r="F666" s="31"/>
      <c r="G666" s="31"/>
      <c r="H666" s="34"/>
      <c r="I666" s="34"/>
      <c r="J666" s="34"/>
      <c r="K666" s="34"/>
      <c r="L666" s="34"/>
      <c r="M666" s="31"/>
      <c r="N666" s="31"/>
      <c r="P666" s="33"/>
      <c r="Q666" s="33"/>
    </row>
    <row r="667" spans="1:17" ht="14.4" hidden="1" customHeight="1">
      <c r="A667" s="31"/>
      <c r="B667" s="31"/>
      <c r="C667" s="34"/>
      <c r="D667" s="31"/>
      <c r="E667" s="31"/>
      <c r="F667" s="31"/>
      <c r="G667" s="31"/>
      <c r="H667" s="34"/>
      <c r="I667" s="34"/>
      <c r="J667" s="34"/>
      <c r="K667" s="34"/>
      <c r="L667" s="34"/>
      <c r="M667" s="31"/>
      <c r="N667" s="31"/>
      <c r="P667" s="33"/>
      <c r="Q667" s="33"/>
    </row>
    <row r="668" spans="1:17" ht="14.4" hidden="1" customHeight="1">
      <c r="A668" s="31"/>
      <c r="B668" s="31"/>
      <c r="C668" s="34"/>
      <c r="D668" s="31"/>
      <c r="E668" s="31"/>
      <c r="F668" s="31"/>
      <c r="G668" s="31"/>
      <c r="H668" s="34"/>
      <c r="I668" s="34"/>
      <c r="J668" s="34"/>
      <c r="K668" s="34"/>
      <c r="L668" s="34"/>
      <c r="M668" s="31"/>
      <c r="N668" s="31"/>
      <c r="P668" s="33"/>
      <c r="Q668" s="33"/>
    </row>
    <row r="669" spans="1:17" ht="14.4" hidden="1" customHeight="1">
      <c r="A669" s="31"/>
      <c r="B669" s="31"/>
      <c r="C669" s="34"/>
      <c r="D669" s="31"/>
      <c r="E669" s="31"/>
      <c r="F669" s="31"/>
      <c r="G669" s="31"/>
      <c r="H669" s="34"/>
      <c r="I669" s="34"/>
      <c r="J669" s="34"/>
      <c r="K669" s="34"/>
      <c r="L669" s="34"/>
      <c r="M669" s="31"/>
      <c r="N669" s="31"/>
      <c r="P669" s="33"/>
      <c r="Q669" s="33"/>
    </row>
    <row r="670" spans="1:17" ht="14.4" hidden="1" customHeight="1">
      <c r="A670" s="31"/>
      <c r="B670" s="31"/>
      <c r="C670" s="34"/>
      <c r="D670" s="31"/>
      <c r="E670" s="31"/>
      <c r="F670" s="31"/>
      <c r="G670" s="31"/>
      <c r="H670" s="34"/>
      <c r="I670" s="34"/>
      <c r="J670" s="34"/>
      <c r="K670" s="34"/>
      <c r="L670" s="34"/>
      <c r="M670" s="31"/>
      <c r="N670" s="31"/>
      <c r="P670" s="33"/>
      <c r="Q670" s="33"/>
    </row>
    <row r="671" spans="1:17" ht="14.4" hidden="1" customHeight="1">
      <c r="A671" s="31"/>
      <c r="B671" s="31"/>
      <c r="C671" s="34"/>
      <c r="D671" s="31"/>
      <c r="E671" s="31"/>
      <c r="F671" s="31"/>
      <c r="G671" s="31"/>
      <c r="H671" s="34"/>
      <c r="I671" s="34"/>
      <c r="J671" s="34"/>
      <c r="K671" s="34"/>
      <c r="L671" s="34"/>
      <c r="M671" s="31"/>
      <c r="N671" s="31"/>
      <c r="P671" s="33"/>
      <c r="Q671" s="33"/>
    </row>
    <row r="672" spans="1:17" ht="14.4" hidden="1" customHeight="1">
      <c r="A672" s="31"/>
      <c r="B672" s="31"/>
      <c r="C672" s="34"/>
      <c r="D672" s="31"/>
      <c r="E672" s="31"/>
      <c r="F672" s="31"/>
      <c r="G672" s="31"/>
      <c r="H672" s="34"/>
      <c r="I672" s="34"/>
      <c r="J672" s="34"/>
      <c r="K672" s="34"/>
      <c r="L672" s="34"/>
      <c r="M672" s="31"/>
      <c r="N672" s="31"/>
      <c r="P672" s="33"/>
      <c r="Q672" s="33"/>
    </row>
    <row r="673" spans="1:17" ht="14.4" hidden="1" customHeight="1">
      <c r="A673" s="31"/>
      <c r="B673" s="31"/>
      <c r="C673" s="34"/>
      <c r="D673" s="31"/>
      <c r="E673" s="31"/>
      <c r="F673" s="31"/>
      <c r="G673" s="31"/>
      <c r="H673" s="34"/>
      <c r="I673" s="34"/>
      <c r="J673" s="34"/>
      <c r="K673" s="34"/>
      <c r="L673" s="34"/>
      <c r="M673" s="31"/>
      <c r="N673" s="31"/>
      <c r="P673" s="33"/>
      <c r="Q673" s="33"/>
    </row>
    <row r="674" spans="1:17" ht="14.4" hidden="1" customHeight="1">
      <c r="A674" s="31"/>
      <c r="B674" s="31"/>
      <c r="C674" s="34"/>
      <c r="D674" s="31"/>
      <c r="E674" s="31"/>
      <c r="F674" s="31"/>
      <c r="G674" s="31"/>
      <c r="H674" s="34"/>
      <c r="I674" s="34"/>
      <c r="J674" s="34"/>
      <c r="K674" s="34"/>
      <c r="L674" s="34"/>
      <c r="M674" s="31"/>
      <c r="N674" s="31"/>
      <c r="P674" s="33"/>
      <c r="Q674" s="33"/>
    </row>
    <row r="675" spans="1:17" ht="14.4" hidden="1" customHeight="1">
      <c r="A675" s="31"/>
      <c r="B675" s="31"/>
      <c r="C675" s="34"/>
      <c r="D675" s="31"/>
      <c r="E675" s="31"/>
      <c r="F675" s="31"/>
      <c r="G675" s="31"/>
      <c r="H675" s="34"/>
      <c r="I675" s="34"/>
      <c r="J675" s="34"/>
      <c r="K675" s="34"/>
      <c r="L675" s="34"/>
      <c r="M675" s="31"/>
      <c r="N675" s="31"/>
      <c r="P675" s="33"/>
      <c r="Q675" s="33"/>
    </row>
    <row r="676" spans="1:17" ht="14.4" hidden="1" customHeight="1">
      <c r="A676" s="31"/>
      <c r="B676" s="31"/>
      <c r="C676" s="34"/>
      <c r="D676" s="31"/>
      <c r="E676" s="31"/>
      <c r="F676" s="31"/>
      <c r="G676" s="31"/>
      <c r="H676" s="34"/>
      <c r="I676" s="34"/>
      <c r="J676" s="34"/>
      <c r="K676" s="34"/>
      <c r="L676" s="34"/>
      <c r="M676" s="31"/>
      <c r="N676" s="31"/>
      <c r="P676" s="33"/>
      <c r="Q676" s="33"/>
    </row>
    <row r="677" spans="1:17" ht="14.4" hidden="1" customHeight="1">
      <c r="A677" s="31"/>
      <c r="B677" s="31"/>
      <c r="C677" s="34"/>
      <c r="D677" s="31"/>
      <c r="E677" s="31"/>
      <c r="F677" s="31"/>
      <c r="G677" s="31"/>
      <c r="H677" s="34"/>
      <c r="I677" s="34"/>
      <c r="J677" s="34"/>
      <c r="K677" s="34"/>
      <c r="L677" s="34"/>
      <c r="M677" s="31"/>
      <c r="N677" s="31"/>
      <c r="P677" s="33"/>
      <c r="Q677" s="33"/>
    </row>
    <row r="678" spans="1:17" ht="14.4" hidden="1" customHeight="1">
      <c r="A678" s="31"/>
      <c r="B678" s="31"/>
      <c r="C678" s="34"/>
      <c r="D678" s="31"/>
      <c r="E678" s="31"/>
      <c r="F678" s="31"/>
      <c r="G678" s="31"/>
      <c r="H678" s="34"/>
      <c r="I678" s="34"/>
      <c r="J678" s="34"/>
      <c r="K678" s="34"/>
      <c r="L678" s="34"/>
      <c r="M678" s="31"/>
      <c r="N678" s="31"/>
      <c r="P678" s="33"/>
      <c r="Q678" s="33"/>
    </row>
    <row r="679" spans="1:17" ht="14.4" hidden="1" customHeight="1">
      <c r="A679" s="31"/>
      <c r="B679" s="31"/>
      <c r="C679" s="34"/>
      <c r="D679" s="31"/>
      <c r="E679" s="31"/>
      <c r="F679" s="31"/>
      <c r="G679" s="31"/>
      <c r="H679" s="34"/>
      <c r="I679" s="34"/>
      <c r="J679" s="34"/>
      <c r="K679" s="34"/>
      <c r="L679" s="34"/>
      <c r="M679" s="31"/>
      <c r="N679" s="31"/>
      <c r="P679" s="33"/>
      <c r="Q679" s="33"/>
    </row>
    <row r="680" spans="1:17" ht="14.4" hidden="1" customHeight="1">
      <c r="A680" s="31"/>
      <c r="B680" s="31"/>
      <c r="C680" s="34"/>
      <c r="D680" s="31"/>
      <c r="E680" s="31"/>
      <c r="F680" s="31"/>
      <c r="G680" s="31"/>
      <c r="H680" s="34"/>
      <c r="I680" s="34"/>
      <c r="J680" s="34"/>
      <c r="K680" s="34"/>
      <c r="L680" s="34"/>
      <c r="M680" s="31"/>
      <c r="N680" s="31"/>
      <c r="P680" s="33"/>
      <c r="Q680" s="33"/>
    </row>
    <row r="681" spans="1:17" ht="14.4" hidden="1" customHeight="1">
      <c r="A681" s="31"/>
      <c r="B681" s="31"/>
      <c r="C681" s="34"/>
      <c r="D681" s="31"/>
      <c r="E681" s="31"/>
      <c r="F681" s="31"/>
      <c r="G681" s="31"/>
      <c r="H681" s="34"/>
      <c r="I681" s="34"/>
      <c r="J681" s="34"/>
      <c r="K681" s="34"/>
      <c r="L681" s="34"/>
      <c r="M681" s="31"/>
      <c r="N681" s="31"/>
      <c r="P681" s="33"/>
      <c r="Q681" s="33"/>
    </row>
    <row r="682" spans="1:17" ht="14.4" hidden="1" customHeight="1">
      <c r="A682" s="31"/>
      <c r="B682" s="31"/>
      <c r="C682" s="34"/>
      <c r="D682" s="31"/>
      <c r="E682" s="31"/>
      <c r="F682" s="31"/>
      <c r="G682" s="31"/>
      <c r="H682" s="34"/>
      <c r="I682" s="34"/>
      <c r="J682" s="34"/>
      <c r="K682" s="34"/>
      <c r="L682" s="34"/>
      <c r="M682" s="31"/>
      <c r="N682" s="31"/>
      <c r="P682" s="33"/>
      <c r="Q682" s="33"/>
    </row>
    <row r="683" spans="1:17" ht="14.4" hidden="1" customHeight="1">
      <c r="A683" s="31"/>
      <c r="B683" s="31"/>
      <c r="C683" s="34"/>
      <c r="D683" s="31"/>
      <c r="E683" s="31"/>
      <c r="F683" s="31"/>
      <c r="G683" s="31"/>
      <c r="H683" s="34"/>
      <c r="I683" s="34"/>
      <c r="J683" s="34"/>
      <c r="K683" s="34"/>
      <c r="L683" s="34"/>
      <c r="M683" s="31"/>
      <c r="N683" s="31"/>
      <c r="P683" s="33"/>
      <c r="Q683" s="33"/>
    </row>
    <row r="684" spans="1:17" ht="14.4" hidden="1" customHeight="1">
      <c r="A684" s="31"/>
      <c r="B684" s="31"/>
      <c r="C684" s="34"/>
      <c r="D684" s="31"/>
      <c r="E684" s="31"/>
      <c r="F684" s="31"/>
      <c r="G684" s="31"/>
      <c r="H684" s="34"/>
      <c r="I684" s="34"/>
      <c r="J684" s="34"/>
      <c r="K684" s="34"/>
      <c r="L684" s="34"/>
      <c r="M684" s="31"/>
      <c r="N684" s="31"/>
      <c r="P684" s="33"/>
      <c r="Q684" s="33"/>
    </row>
    <row r="685" spans="1:17" ht="14.4" hidden="1" customHeight="1">
      <c r="A685" s="31"/>
      <c r="B685" s="31"/>
      <c r="C685" s="34"/>
      <c r="D685" s="31"/>
      <c r="E685" s="31"/>
      <c r="F685" s="31"/>
      <c r="G685" s="31"/>
      <c r="H685" s="34"/>
      <c r="I685" s="34"/>
      <c r="J685" s="34"/>
      <c r="K685" s="34"/>
      <c r="L685" s="34"/>
      <c r="M685" s="31"/>
      <c r="N685" s="31"/>
      <c r="P685" s="33"/>
      <c r="Q685" s="33"/>
    </row>
    <row r="686" spans="1:17" ht="14.4" hidden="1" customHeight="1">
      <c r="A686" s="31"/>
      <c r="B686" s="31"/>
      <c r="C686" s="34"/>
      <c r="D686" s="31"/>
      <c r="E686" s="31"/>
      <c r="F686" s="31"/>
      <c r="G686" s="31"/>
      <c r="H686" s="34"/>
      <c r="I686" s="34"/>
      <c r="J686" s="34"/>
      <c r="K686" s="34"/>
      <c r="L686" s="34"/>
      <c r="M686" s="31"/>
      <c r="N686" s="31"/>
      <c r="P686" s="33"/>
      <c r="Q686" s="33"/>
    </row>
    <row r="687" spans="1:17" ht="14.4" hidden="1" customHeight="1">
      <c r="A687" s="31"/>
      <c r="B687" s="31"/>
      <c r="C687" s="34"/>
      <c r="D687" s="31"/>
      <c r="E687" s="31"/>
      <c r="F687" s="31"/>
      <c r="G687" s="31"/>
      <c r="H687" s="34"/>
      <c r="I687" s="34"/>
      <c r="J687" s="34"/>
      <c r="K687" s="34"/>
      <c r="L687" s="34"/>
      <c r="M687" s="31"/>
      <c r="N687" s="31"/>
      <c r="P687" s="33"/>
      <c r="Q687" s="33"/>
    </row>
    <row r="688" spans="1:17" ht="14.4" hidden="1" customHeight="1">
      <c r="A688" s="31"/>
      <c r="B688" s="31"/>
      <c r="C688" s="34"/>
      <c r="D688" s="31"/>
      <c r="E688" s="31"/>
      <c r="F688" s="31"/>
      <c r="G688" s="31"/>
      <c r="H688" s="34"/>
      <c r="I688" s="34"/>
      <c r="J688" s="34"/>
      <c r="K688" s="34"/>
      <c r="L688" s="34"/>
      <c r="M688" s="31"/>
      <c r="N688" s="31"/>
      <c r="P688" s="33"/>
      <c r="Q688" s="33"/>
    </row>
    <row r="689" spans="1:17" ht="14.4" hidden="1" customHeight="1">
      <c r="A689" s="31"/>
      <c r="B689" s="31"/>
      <c r="C689" s="34"/>
      <c r="D689" s="31"/>
      <c r="E689" s="31"/>
      <c r="F689" s="31"/>
      <c r="G689" s="31"/>
      <c r="H689" s="34"/>
      <c r="I689" s="34"/>
      <c r="J689" s="34"/>
      <c r="K689" s="34"/>
      <c r="L689" s="34"/>
      <c r="M689" s="31"/>
      <c r="N689" s="31"/>
      <c r="P689" s="33"/>
      <c r="Q689" s="33"/>
    </row>
    <row r="690" spans="1:17" ht="14.4" hidden="1" customHeight="1">
      <c r="A690" s="31"/>
      <c r="B690" s="31"/>
      <c r="C690" s="34"/>
      <c r="D690" s="31"/>
      <c r="E690" s="31"/>
      <c r="F690" s="31"/>
      <c r="G690" s="31"/>
      <c r="H690" s="34"/>
      <c r="I690" s="34"/>
      <c r="J690" s="34"/>
      <c r="K690" s="34"/>
      <c r="L690" s="34"/>
      <c r="M690" s="31"/>
      <c r="N690" s="31"/>
      <c r="P690" s="33"/>
      <c r="Q690" s="33"/>
    </row>
    <row r="691" spans="1:17" ht="14.4" hidden="1" customHeight="1">
      <c r="A691" s="31"/>
      <c r="B691" s="31"/>
      <c r="C691" s="34"/>
      <c r="D691" s="31"/>
      <c r="E691" s="31"/>
      <c r="F691" s="31"/>
      <c r="G691" s="31"/>
      <c r="H691" s="34"/>
      <c r="I691" s="34"/>
      <c r="J691" s="34"/>
      <c r="K691" s="34"/>
      <c r="L691" s="34"/>
      <c r="M691" s="31"/>
      <c r="N691" s="31"/>
      <c r="P691" s="33"/>
      <c r="Q691" s="33"/>
    </row>
    <row r="692" spans="1:17" ht="14.4" hidden="1" customHeight="1">
      <c r="A692" s="31"/>
      <c r="B692" s="31"/>
      <c r="C692" s="34"/>
      <c r="D692" s="31"/>
      <c r="E692" s="31"/>
      <c r="F692" s="31"/>
      <c r="G692" s="31"/>
      <c r="H692" s="34"/>
      <c r="I692" s="34"/>
      <c r="J692" s="34"/>
      <c r="K692" s="34"/>
      <c r="L692" s="34"/>
      <c r="M692" s="31"/>
      <c r="N692" s="31"/>
      <c r="P692" s="33"/>
      <c r="Q692" s="33"/>
    </row>
    <row r="693" spans="1:17" ht="14.4" hidden="1" customHeight="1">
      <c r="A693" s="31"/>
      <c r="B693" s="31"/>
      <c r="C693" s="34"/>
      <c r="D693" s="31"/>
      <c r="E693" s="31"/>
      <c r="F693" s="31"/>
      <c r="G693" s="31"/>
      <c r="H693" s="34"/>
      <c r="I693" s="34"/>
      <c r="J693" s="34"/>
      <c r="K693" s="34"/>
      <c r="L693" s="34"/>
      <c r="M693" s="31"/>
      <c r="N693" s="31"/>
      <c r="P693" s="33"/>
      <c r="Q693" s="33"/>
    </row>
  </sheetData>
  <autoFilter ref="A9:T693">
    <filterColumn colId="15">
      <filters>
        <filter val="#N/A"/>
      </filters>
    </filterColumn>
  </autoFilter>
  <mergeCells count="6">
    <mergeCell ref="A1:O1"/>
    <mergeCell ref="A2:O2"/>
    <mergeCell ref="A3:O3"/>
    <mergeCell ref="A4:O4"/>
    <mergeCell ref="A5:O5"/>
    <mergeCell ref="A6:O6"/>
  </mergeCells>
  <pageMargins left="0" right="0" top="0" bottom="0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Gold-Fran</vt:lpstr>
      <vt:lpstr>Silver-Fran</vt:lpstr>
      <vt:lpstr>'Gold-Fran'!JR_PAGE_ANCHOR_1_1</vt:lpstr>
      <vt:lpstr>JR_PAGE_ANCHOR_1_1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2024-09-13T13:48:20Z</dcterms:created>
  <dcterms:modified xsi:type="dcterms:W3CDTF">2024-09-13T13:49:16Z</dcterms:modified>
</cp:coreProperties>
</file>